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kumenty\2020\HZS MALOMĚŘICE\výběr zhotovitele - odpověď na dotaz\vysvětlení č.3\"/>
    </mc:Choice>
  </mc:AlternateContent>
  <bookViews>
    <workbookView xWindow="270" yWindow="585" windowWidth="27495" windowHeight="11190"/>
  </bookViews>
  <sheets>
    <sheet name="PS 01 - ČOV, ruční mytí v..." sheetId="2" r:id="rId1"/>
  </sheets>
  <definedNames>
    <definedName name="_xlnm.Print_Titles" localSheetId="0">'PS 01 - ČOV, ruční mytí v...'!$121:$121</definedName>
    <definedName name="_xlnm.Print_Area" localSheetId="0">'PS 01 - ČOV, ruční mytí v...'!$C$4:$Q$70,'PS 01 - ČOV, ruční mytí v...'!$C$76:$Q$105,'PS 01 - ČOV, ruční mytí v...'!$C$111:$Q$228</definedName>
  </definedNames>
  <calcPr calcId="162913"/>
</workbook>
</file>

<file path=xl/calcChain.xml><?xml version="1.0" encoding="utf-8"?>
<calcChain xmlns="http://schemas.openxmlformats.org/spreadsheetml/2006/main">
  <c r="BI227" i="2" l="1"/>
  <c r="BH227" i="2"/>
  <c r="BG227" i="2"/>
  <c r="BF227" i="2"/>
  <c r="AA227" i="2"/>
  <c r="Y227" i="2"/>
  <c r="W227" i="2"/>
  <c r="BK227" i="2"/>
  <c r="N227" i="2"/>
  <c r="BE227" i="2" s="1"/>
  <c r="BI225" i="2"/>
  <c r="BH225" i="2"/>
  <c r="BG225" i="2"/>
  <c r="BF225" i="2"/>
  <c r="AA225" i="2"/>
  <c r="Y225" i="2"/>
  <c r="Y224" i="2" s="1"/>
  <c r="Y223" i="2" s="1"/>
  <c r="W225" i="2"/>
  <c r="BK225" i="2"/>
  <c r="N225" i="2"/>
  <c r="BE225" i="2" s="1"/>
  <c r="BI222" i="2"/>
  <c r="BH222" i="2"/>
  <c r="BG222" i="2"/>
  <c r="BF222" i="2"/>
  <c r="AA222" i="2"/>
  <c r="Y222" i="2"/>
  <c r="W222" i="2"/>
  <c r="BK222" i="2"/>
  <c r="N222" i="2"/>
  <c r="BE222" i="2"/>
  <c r="BI220" i="2"/>
  <c r="BH220" i="2"/>
  <c r="BG220" i="2"/>
  <c r="BF220" i="2"/>
  <c r="AA220" i="2"/>
  <c r="Y220" i="2"/>
  <c r="W220" i="2"/>
  <c r="BK220" i="2"/>
  <c r="N220" i="2"/>
  <c r="BE220" i="2" s="1"/>
  <c r="BI218" i="2"/>
  <c r="BH218" i="2"/>
  <c r="BG218" i="2"/>
  <c r="BF218" i="2"/>
  <c r="AA218" i="2"/>
  <c r="Y218" i="2"/>
  <c r="W218" i="2"/>
  <c r="BK218" i="2"/>
  <c r="N218" i="2"/>
  <c r="BE218" i="2" s="1"/>
  <c r="BI215" i="2"/>
  <c r="BH215" i="2"/>
  <c r="BG215" i="2"/>
  <c r="BF215" i="2"/>
  <c r="AA215" i="2"/>
  <c r="Y215" i="2"/>
  <c r="W215" i="2"/>
  <c r="BK215" i="2"/>
  <c r="N215" i="2"/>
  <c r="BE215" i="2" s="1"/>
  <c r="BI213" i="2"/>
  <c r="BH213" i="2"/>
  <c r="BG213" i="2"/>
  <c r="BF213" i="2"/>
  <c r="AA213" i="2"/>
  <c r="Y213" i="2"/>
  <c r="W213" i="2"/>
  <c r="BK213" i="2"/>
  <c r="N213" i="2"/>
  <c r="BE213" i="2" s="1"/>
  <c r="BI210" i="2"/>
  <c r="BH210" i="2"/>
  <c r="BG210" i="2"/>
  <c r="BF210" i="2"/>
  <c r="AA210" i="2"/>
  <c r="Y210" i="2"/>
  <c r="W210" i="2"/>
  <c r="BK210" i="2"/>
  <c r="N210" i="2"/>
  <c r="BE210" i="2"/>
  <c r="BI207" i="2"/>
  <c r="BH207" i="2"/>
  <c r="BG207" i="2"/>
  <c r="BF207" i="2"/>
  <c r="AA207" i="2"/>
  <c r="Y207" i="2"/>
  <c r="W207" i="2"/>
  <c r="BK207" i="2"/>
  <c r="N207" i="2"/>
  <c r="BE207" i="2" s="1"/>
  <c r="BI205" i="2"/>
  <c r="BH205" i="2"/>
  <c r="BG205" i="2"/>
  <c r="BF205" i="2"/>
  <c r="AA205" i="2"/>
  <c r="Y205" i="2"/>
  <c r="W205" i="2"/>
  <c r="BK205" i="2"/>
  <c r="N205" i="2"/>
  <c r="BE205" i="2" s="1"/>
  <c r="BI203" i="2"/>
  <c r="BH203" i="2"/>
  <c r="BG203" i="2"/>
  <c r="BF203" i="2"/>
  <c r="AA203" i="2"/>
  <c r="Y203" i="2"/>
  <c r="W203" i="2"/>
  <c r="BK203" i="2"/>
  <c r="N203" i="2"/>
  <c r="BE203" i="2" s="1"/>
  <c r="BI200" i="2"/>
  <c r="BH200" i="2"/>
  <c r="BG200" i="2"/>
  <c r="BF200" i="2"/>
  <c r="AA200" i="2"/>
  <c r="Y200" i="2"/>
  <c r="W200" i="2"/>
  <c r="BK200" i="2"/>
  <c r="N200" i="2"/>
  <c r="BE200" i="2" s="1"/>
  <c r="BI198" i="2"/>
  <c r="BH198" i="2"/>
  <c r="BG198" i="2"/>
  <c r="BF198" i="2"/>
  <c r="AA198" i="2"/>
  <c r="Y198" i="2"/>
  <c r="W198" i="2"/>
  <c r="BK198" i="2"/>
  <c r="N198" i="2"/>
  <c r="BE198" i="2" s="1"/>
  <c r="BI196" i="2"/>
  <c r="BH196" i="2"/>
  <c r="BG196" i="2"/>
  <c r="BF196" i="2"/>
  <c r="AA196" i="2"/>
  <c r="Y196" i="2"/>
  <c r="W196" i="2"/>
  <c r="BK196" i="2"/>
  <c r="N196" i="2"/>
  <c r="BE196" i="2" s="1"/>
  <c r="BI194" i="2"/>
  <c r="BH194" i="2"/>
  <c r="BG194" i="2"/>
  <c r="BF194" i="2"/>
  <c r="AA194" i="2"/>
  <c r="Y194" i="2"/>
  <c r="W194" i="2"/>
  <c r="BK194" i="2"/>
  <c r="N194" i="2"/>
  <c r="BE194" i="2" s="1"/>
  <c r="BI192" i="2"/>
  <c r="BH192" i="2"/>
  <c r="BG192" i="2"/>
  <c r="BF192" i="2"/>
  <c r="AA192" i="2"/>
  <c r="Y192" i="2"/>
  <c r="W192" i="2"/>
  <c r="BK192" i="2"/>
  <c r="N192" i="2"/>
  <c r="BE192" i="2" s="1"/>
  <c r="BI186" i="2"/>
  <c r="BH186" i="2"/>
  <c r="BG186" i="2"/>
  <c r="BF186" i="2"/>
  <c r="AA186" i="2"/>
  <c r="Y186" i="2"/>
  <c r="W186" i="2"/>
  <c r="BK186" i="2"/>
  <c r="N186" i="2"/>
  <c r="BE186" i="2" s="1"/>
  <c r="BI183" i="2"/>
  <c r="BH183" i="2"/>
  <c r="BG183" i="2"/>
  <c r="BF183" i="2"/>
  <c r="AA183" i="2"/>
  <c r="Y183" i="2"/>
  <c r="W183" i="2"/>
  <c r="BK183" i="2"/>
  <c r="N183" i="2"/>
  <c r="BE183" i="2" s="1"/>
  <c r="BI181" i="2"/>
  <c r="BH181" i="2"/>
  <c r="BG181" i="2"/>
  <c r="BF181" i="2"/>
  <c r="AA181" i="2"/>
  <c r="Y181" i="2"/>
  <c r="Y178" i="2" s="1"/>
  <c r="W181" i="2"/>
  <c r="BK181" i="2"/>
  <c r="N181" i="2"/>
  <c r="BE181" i="2" s="1"/>
  <c r="BI179" i="2"/>
  <c r="BH179" i="2"/>
  <c r="BG179" i="2"/>
  <c r="BF179" i="2"/>
  <c r="AA179" i="2"/>
  <c r="AA178" i="2" s="1"/>
  <c r="Y179" i="2"/>
  <c r="W179" i="2"/>
  <c r="BK179" i="2"/>
  <c r="N179" i="2"/>
  <c r="BE179" i="2" s="1"/>
  <c r="BI176" i="2"/>
  <c r="BH176" i="2"/>
  <c r="BG176" i="2"/>
  <c r="BF176" i="2"/>
  <c r="AA176" i="2"/>
  <c r="AA175" i="2" s="1"/>
  <c r="AA174" i="2" s="1"/>
  <c r="Y176" i="2"/>
  <c r="Y175" i="2" s="1"/>
  <c r="Y174" i="2" s="1"/>
  <c r="W176" i="2"/>
  <c r="W175" i="2" s="1"/>
  <c r="W174" i="2" s="1"/>
  <c r="BK176" i="2"/>
  <c r="BK175" i="2" s="1"/>
  <c r="BK174" i="2" s="1"/>
  <c r="N174" i="2" s="1"/>
  <c r="N94" i="2" s="1"/>
  <c r="N176" i="2"/>
  <c r="BE176" i="2" s="1"/>
  <c r="BI172" i="2"/>
  <c r="BH172" i="2"/>
  <c r="BG172" i="2"/>
  <c r="BF172" i="2"/>
  <c r="AA172" i="2"/>
  <c r="Y172" i="2"/>
  <c r="W172" i="2"/>
  <c r="BK172" i="2"/>
  <c r="N172" i="2"/>
  <c r="BE172" i="2" s="1"/>
  <c r="BI170" i="2"/>
  <c r="BH170" i="2"/>
  <c r="BG170" i="2"/>
  <c r="BF170" i="2"/>
  <c r="AA170" i="2"/>
  <c r="Y170" i="2"/>
  <c r="Y169" i="2" s="1"/>
  <c r="W170" i="2"/>
  <c r="BK170" i="2"/>
  <c r="N170" i="2"/>
  <c r="BE170" i="2" s="1"/>
  <c r="BI164" i="2"/>
  <c r="BH164" i="2"/>
  <c r="BG164" i="2"/>
  <c r="BF164" i="2"/>
  <c r="AA164" i="2"/>
  <c r="AA163" i="2" s="1"/>
  <c r="Y164" i="2"/>
  <c r="Y163" i="2" s="1"/>
  <c r="W164" i="2"/>
  <c r="W163" i="2" s="1"/>
  <c r="BK164" i="2"/>
  <c r="BK163" i="2" s="1"/>
  <c r="N163" i="2" s="1"/>
  <c r="N164" i="2"/>
  <c r="BE164" i="2"/>
  <c r="N92" i="2"/>
  <c r="BI161" i="2"/>
  <c r="BH161" i="2"/>
  <c r="BG161" i="2"/>
  <c r="BF161" i="2"/>
  <c r="AA161" i="2"/>
  <c r="Y161" i="2"/>
  <c r="W161" i="2"/>
  <c r="BK161" i="2"/>
  <c r="N161" i="2"/>
  <c r="BE161" i="2" s="1"/>
  <c r="BI159" i="2"/>
  <c r="BH159" i="2"/>
  <c r="BG159" i="2"/>
  <c r="BF159" i="2"/>
  <c r="AA159" i="2"/>
  <c r="Y159" i="2"/>
  <c r="W159" i="2"/>
  <c r="BK159" i="2"/>
  <c r="N159" i="2"/>
  <c r="BE159" i="2"/>
  <c r="BI157" i="2"/>
  <c r="BH157" i="2"/>
  <c r="BG157" i="2"/>
  <c r="BF157" i="2"/>
  <c r="AA157" i="2"/>
  <c r="Y157" i="2"/>
  <c r="W157" i="2"/>
  <c r="BK157" i="2"/>
  <c r="N157" i="2"/>
  <c r="BE157" i="2" s="1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0" i="2"/>
  <c r="BH150" i="2"/>
  <c r="BG150" i="2"/>
  <c r="BF150" i="2"/>
  <c r="AA150" i="2"/>
  <c r="Y150" i="2"/>
  <c r="W150" i="2"/>
  <c r="BK150" i="2"/>
  <c r="N150" i="2"/>
  <c r="BE150" i="2" s="1"/>
  <c r="BI146" i="2"/>
  <c r="BH146" i="2"/>
  <c r="BG146" i="2"/>
  <c r="BF146" i="2"/>
  <c r="AA146" i="2"/>
  <c r="Y146" i="2"/>
  <c r="W146" i="2"/>
  <c r="BK146" i="2"/>
  <c r="N146" i="2"/>
  <c r="BE146" i="2" s="1"/>
  <c r="BI144" i="2"/>
  <c r="BH144" i="2"/>
  <c r="BG144" i="2"/>
  <c r="BF144" i="2"/>
  <c r="AA144" i="2"/>
  <c r="Y144" i="2"/>
  <c r="W144" i="2"/>
  <c r="BK144" i="2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AA140" i="2"/>
  <c r="Y140" i="2"/>
  <c r="W140" i="2"/>
  <c r="BK140" i="2"/>
  <c r="N140" i="2"/>
  <c r="BE140" i="2" s="1"/>
  <c r="BI136" i="2"/>
  <c r="BH136" i="2"/>
  <c r="BG136" i="2"/>
  <c r="BF136" i="2"/>
  <c r="AA136" i="2"/>
  <c r="Y136" i="2"/>
  <c r="W136" i="2"/>
  <c r="BK136" i="2"/>
  <c r="N136" i="2"/>
  <c r="BE136" i="2" s="1"/>
  <c r="BI134" i="2"/>
  <c r="BH134" i="2"/>
  <c r="BG134" i="2"/>
  <c r="BF134" i="2"/>
  <c r="AA134" i="2"/>
  <c r="Y134" i="2"/>
  <c r="W134" i="2"/>
  <c r="BK134" i="2"/>
  <c r="N134" i="2"/>
  <c r="BE134" i="2" s="1"/>
  <c r="BI125" i="2"/>
  <c r="BH125" i="2"/>
  <c r="BG125" i="2"/>
  <c r="BF125" i="2"/>
  <c r="AA125" i="2"/>
  <c r="Y125" i="2"/>
  <c r="W125" i="2"/>
  <c r="BK125" i="2"/>
  <c r="N125" i="2"/>
  <c r="BE125" i="2" s="1"/>
  <c r="M119" i="2"/>
  <c r="M118" i="2"/>
  <c r="F118" i="2"/>
  <c r="F116" i="2"/>
  <c r="F114" i="2"/>
  <c r="M28" i="2"/>
  <c r="M84" i="2"/>
  <c r="M83" i="2"/>
  <c r="F83" i="2"/>
  <c r="F81" i="2"/>
  <c r="F79" i="2"/>
  <c r="F119" i="2"/>
  <c r="M81" i="2"/>
  <c r="F78" i="2"/>
  <c r="W124" i="2" l="1"/>
  <c r="AA124" i="2"/>
  <c r="AA123" i="2" s="1"/>
  <c r="W169" i="2"/>
  <c r="AA169" i="2"/>
  <c r="W178" i="2"/>
  <c r="AA224" i="2"/>
  <c r="AA223" i="2" s="1"/>
  <c r="Y152" i="2"/>
  <c r="BK169" i="2"/>
  <c r="N169" i="2" s="1"/>
  <c r="N93" i="2" s="1"/>
  <c r="Y185" i="2"/>
  <c r="W185" i="2"/>
  <c r="BK185" i="2"/>
  <c r="N185" i="2" s="1"/>
  <c r="N98" i="2" s="1"/>
  <c r="Y195" i="2"/>
  <c r="M33" i="2"/>
  <c r="AA152" i="2"/>
  <c r="BK178" i="2"/>
  <c r="AA185" i="2"/>
  <c r="AA195" i="2"/>
  <c r="BK224" i="2"/>
  <c r="BK223" i="2" s="1"/>
  <c r="N223" i="2" s="1"/>
  <c r="N100" i="2" s="1"/>
  <c r="H32" i="2"/>
  <c r="N175" i="2"/>
  <c r="N95" i="2" s="1"/>
  <c r="H36" i="2"/>
  <c r="M116" i="2"/>
  <c r="F84" i="2"/>
  <c r="H33" i="2"/>
  <c r="H34" i="2"/>
  <c r="N178" i="2"/>
  <c r="N97" i="2" s="1"/>
  <c r="M32" i="2"/>
  <c r="W152" i="2"/>
  <c r="W224" i="2"/>
  <c r="W223" i="2" s="1"/>
  <c r="BK124" i="2"/>
  <c r="H35" i="2"/>
  <c r="N224" i="2"/>
  <c r="N101" i="2" s="1"/>
  <c r="Y124" i="2"/>
  <c r="BK152" i="2"/>
  <c r="N152" i="2" s="1"/>
  <c r="N91" i="2" s="1"/>
  <c r="BK195" i="2"/>
  <c r="N195" i="2" s="1"/>
  <c r="N99" i="2" s="1"/>
  <c r="W195" i="2"/>
  <c r="W177" i="2" s="1"/>
  <c r="F113" i="2"/>
  <c r="Y123" i="2" l="1"/>
  <c r="W123" i="2"/>
  <c r="BK177" i="2"/>
  <c r="N177" i="2" s="1"/>
  <c r="N96" i="2" s="1"/>
  <c r="AA177" i="2"/>
  <c r="Y177" i="2"/>
  <c r="AA122" i="2"/>
  <c r="Y122" i="2"/>
  <c r="BK123" i="2"/>
  <c r="N124" i="2"/>
  <c r="N90" i="2" s="1"/>
  <c r="W122" i="2"/>
  <c r="BK122" i="2" l="1"/>
  <c r="N122" i="2" s="1"/>
  <c r="N88" i="2" s="1"/>
  <c r="N123" i="2"/>
  <c r="N89" i="2" s="1"/>
  <c r="M27" i="2" l="1"/>
  <c r="M30" i="2" s="1"/>
  <c r="L105" i="2"/>
  <c r="L38" i="2" l="1"/>
</calcChain>
</file>

<file path=xl/sharedStrings.xml><?xml version="1.0" encoding="utf-8"?>
<sst xmlns="http://schemas.openxmlformats.org/spreadsheetml/2006/main" count="1219" uniqueCount="294">
  <si>
    <t>List obsahuje:</t>
  </si>
  <si>
    <t/>
  </si>
  <si>
    <t>False</t>
  </si>
  <si>
    <t>optimalizováno pro tisk sestav ve formátu A4 - na výšku</t>
  </si>
  <si>
    <t>21</t>
  </si>
  <si>
    <t>15</t>
  </si>
  <si>
    <t>v ---  níže se nacházejí doplnkové a pomocné údaje k sestavám  --- v</t>
  </si>
  <si>
    <t>Stavba:</t>
  </si>
  <si>
    <t>HZS JPO Brno, Brno Maloměřice – přístavba garáží</t>
  </si>
  <si>
    <t>JKSO:</t>
  </si>
  <si>
    <t>CC-CZ:</t>
  </si>
  <si>
    <t>Místo:</t>
  </si>
  <si>
    <t>Datum:</t>
  </si>
  <si>
    <t>Objednatel:</t>
  </si>
  <si>
    <t>IČ:</t>
  </si>
  <si>
    <t>SŽDC,s.o., Dlážděná 1003/7, Praha 1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</si>
  <si>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</si>
  <si>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</si>
  <si>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</si>
  <si>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</si>
  <si>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</si>
  <si>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</si>
  <si>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</si>
  <si>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</si>
  <si>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</si>
  <si>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</si>
  <si>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</si>
  <si>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</si>
  <si>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</si>
  <si>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</si>
  <si>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</si>
  <si>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</si>
  <si>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</si>
  <si>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</si>
  <si>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</si>
  <si>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</si>
  <si>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</si>
  <si>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</si>
  <si>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</si>
  <si>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</si>
  <si>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</si>
  <si>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</si>
  <si>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</si>
  <si>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{b6908e8e-b9a6-4977-a622-582496546fd9}</t>
  </si>
  <si>
    <t>2</t>
  </si>
  <si>
    <t>3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</si>
  <si>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</si>
  <si>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</si>
  <si>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</si>
  <si>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</si>
  <si>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</si>
  <si>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</si>
  <si>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F1</t>
  </si>
  <si>
    <t>výkopy</t>
  </si>
  <si>
    <t>10,835</t>
  </si>
  <si>
    <t>F3</t>
  </si>
  <si>
    <t>lože celkem</t>
  </si>
  <si>
    <t>2,25</t>
  </si>
  <si>
    <t>KRYCÍ LIST ROZPOČTU</t>
  </si>
  <si>
    <t>F4</t>
  </si>
  <si>
    <t>obsyp celkem</t>
  </si>
  <si>
    <t>6,99</t>
  </si>
  <si>
    <t>F6</t>
  </si>
  <si>
    <t>vytlačená kubatura</t>
  </si>
  <si>
    <t>9,24</t>
  </si>
  <si>
    <t>F7</t>
  </si>
  <si>
    <t>potrubí voda</t>
  </si>
  <si>
    <t>23</t>
  </si>
  <si>
    <t>Objekt:</t>
  </si>
  <si>
    <t>PS 01 - ČOV, ruční mytí vozidel</t>
  </si>
  <si>
    <t>811 5</t>
  </si>
  <si>
    <t>Brno- Maloměřice</t>
  </si>
  <si>
    <t>Ing. A.Mudráková</t>
  </si>
  <si>
    <t>Ing. V. Potěšilová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</si>
  <si>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</si>
  <si>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</si>
  <si>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</si>
  <si>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</si>
  <si>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</si>
  <si>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</si>
  <si>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</si>
  <si>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</si>
  <si>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</si>
  <si>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</si>
  <si>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</si>
  <si>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</si>
  <si>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</si>
  <si>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</si>
  <si>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</si>
  <si>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</si>
  <si>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</si>
  <si>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</si>
  <si>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>M - Práce a dodávky M</t>
  </si>
  <si>
    <t xml:space="preserve">    21-M - Elektromontáže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</si>
  <si>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</si>
  <si>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</si>
  <si>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</si>
  <si>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</si>
  <si>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</si>
  <si>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</si>
  <si>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</si>
  <si>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</si>
  <si>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</si>
  <si>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</si>
  <si>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</si>
  <si>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</si>
  <si>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</si>
  <si>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</si>
  <si>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</si>
  <si>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Dodavatel</t>
  </si>
  <si>
    <t>ROZPOCET</t>
  </si>
  <si>
    <t>K</t>
  </si>
  <si>
    <t>132201201</t>
  </si>
  <si>
    <t>Hloubení rýh š do 2000 mm v hornině tř. 3 objemu do 100 m3</t>
  </si>
  <si>
    <t>m3</t>
  </si>
  <si>
    <t>4</t>
  </si>
  <si>
    <t>2142605941</t>
  </si>
  <si>
    <t>potrubí PVC</t>
  </si>
  <si>
    <t>VV</t>
  </si>
  <si>
    <t>(1,0+0,15)*1,0*(5+6)</t>
  </si>
  <si>
    <t>potrubí HDPE</t>
  </si>
  <si>
    <t>(1,0+0,1)*1,0*6</t>
  </si>
  <si>
    <t>F22</t>
  </si>
  <si>
    <t>Mezisoučet</t>
  </si>
  <si>
    <t>komunikace asf odečet</t>
  </si>
  <si>
    <t>-(5+6+6)*1,1*0,45</t>
  </si>
  <si>
    <t>Součet</t>
  </si>
  <si>
    <t>161101101</t>
  </si>
  <si>
    <t>Svislé přemístění výkopku z horniny tř. 1 až 4 hl výkopu do 2,5 m</t>
  </si>
  <si>
    <t>813963092</t>
  </si>
  <si>
    <t>162201102</t>
  </si>
  <si>
    <t>Vodorovné přemístění do 50 m výkopku/sypaniny z horniny tř. 1 až 4</t>
  </si>
  <si>
    <t>-135309537</t>
  </si>
  <si>
    <t>F3+F4</t>
  </si>
  <si>
    <t>167101101</t>
  </si>
  <si>
    <t>Nakládání výkopku z hornin tř. 1 až 4 do 100 m3</t>
  </si>
  <si>
    <t>-68540455</t>
  </si>
  <si>
    <t>5</t>
  </si>
  <si>
    <t>171201201</t>
  </si>
  <si>
    <t>Uložení sypaniny na skládky</t>
  </si>
  <si>
    <t>2025296747</t>
  </si>
  <si>
    <t>6</t>
  </si>
  <si>
    <t>174101101</t>
  </si>
  <si>
    <t>Zásyp jam, šachet rýh nebo kolem objektů sypaninou se zhutněním</t>
  </si>
  <si>
    <t>-1270987552</t>
  </si>
  <si>
    <t>F1-F6</t>
  </si>
  <si>
    <t>7</t>
  </si>
  <si>
    <t>175151101</t>
  </si>
  <si>
    <t>Obsypání potrubí strojně sypaninou bez prohození, uloženou do 3 m</t>
  </si>
  <si>
    <t>-1609615534</t>
  </si>
  <si>
    <t>potrubí</t>
  </si>
  <si>
    <t>0,45*1,0*(6+5)</t>
  </si>
  <si>
    <t>0,34*1,0*6</t>
  </si>
  <si>
    <t>8</t>
  </si>
  <si>
    <t>M</t>
  </si>
  <si>
    <t>583373030</t>
  </si>
  <si>
    <t>štěrkopísek (Bratčice) frakce 0-8</t>
  </si>
  <si>
    <t>t</t>
  </si>
  <si>
    <t>-707514703</t>
  </si>
  <si>
    <t>F4*1,80</t>
  </si>
  <si>
    <t>9</t>
  </si>
  <si>
    <t>3824131PC</t>
  </si>
  <si>
    <t>Osazení zařízení ČOV-předpoklad</t>
  </si>
  <si>
    <t>kpl</t>
  </si>
  <si>
    <t>-427954013</t>
  </si>
  <si>
    <t>10</t>
  </si>
  <si>
    <t>56230PC1</t>
  </si>
  <si>
    <t xml:space="preserve">PS 01 - ČOV REBEKA DJ 0.5 </t>
  </si>
  <si>
    <t>kus</t>
  </si>
  <si>
    <t>-1159036458</t>
  </si>
  <si>
    <t>11</t>
  </si>
  <si>
    <t>56230PC2</t>
  </si>
  <si>
    <t xml:space="preserve">Dehydrat. jednotka OK 140 </t>
  </si>
  <si>
    <t>-391467827</t>
  </si>
  <si>
    <t>12</t>
  </si>
  <si>
    <t>56230PC3</t>
  </si>
  <si>
    <t xml:space="preserve">Doprava, montáž, zaškolení obsluhy </t>
  </si>
  <si>
    <t>1981090784</t>
  </si>
  <si>
    <t>13</t>
  </si>
  <si>
    <t>56230PC4</t>
  </si>
  <si>
    <t xml:space="preserve"> VYSOKOTLAKÝ ČISTIČ S OHŘEVEM HDS 13/20-4 SX</t>
  </si>
  <si>
    <t>-134445449</t>
  </si>
  <si>
    <t>451573111</t>
  </si>
  <si>
    <t>Lože pod potrubí otevřený výkop ze štěrkopísku</t>
  </si>
  <si>
    <t>-26550493</t>
  </si>
  <si>
    <t>0,15*1,0*(6+5)</t>
  </si>
  <si>
    <t>0,1*1,0*6</t>
  </si>
  <si>
    <t>16</t>
  </si>
  <si>
    <t>877355121</t>
  </si>
  <si>
    <t>Výřez a montáž tvarovek odbočných na potrubí z kanalizačních trub z PVC DN 200-napojení na areálovou kanalizaci, upřesnit</t>
  </si>
  <si>
    <t>-80269241</t>
  </si>
  <si>
    <t>17</t>
  </si>
  <si>
    <t>286113950</t>
  </si>
  <si>
    <t>odbočka kanalizační plastová s hrdlem KGEA-200/150/45°</t>
  </si>
  <si>
    <t>-1153648936</t>
  </si>
  <si>
    <t>1*1,03</t>
  </si>
  <si>
    <t>18</t>
  </si>
  <si>
    <t>998276101</t>
  </si>
  <si>
    <t>Přesun hmot pro trubní vedení z trub z plastických hmot otevřený výkop</t>
  </si>
  <si>
    <t>-260788871</t>
  </si>
  <si>
    <t>19</t>
  </si>
  <si>
    <t>713463411</t>
  </si>
  <si>
    <t>Montáž izolace tepelné potrubí a ohybů návlekovými izolačními pouzdry</t>
  </si>
  <si>
    <t>m</t>
  </si>
  <si>
    <t>-1834214105</t>
  </si>
  <si>
    <t>6+2</t>
  </si>
  <si>
    <t>20</t>
  </si>
  <si>
    <t>283771030</t>
  </si>
  <si>
    <t>izolace potrubí Mirelon Pro 22 x 9 mm</t>
  </si>
  <si>
    <t>32</t>
  </si>
  <si>
    <t>-978945331</t>
  </si>
  <si>
    <t>283771110</t>
  </si>
  <si>
    <t>izolace potrubí 28 x 9 mm</t>
  </si>
  <si>
    <t>1713810825</t>
  </si>
  <si>
    <t>22</t>
  </si>
  <si>
    <t>721173403</t>
  </si>
  <si>
    <t>Potrubí kanalizační plastové svodné systém KG DN 150 SN 8</t>
  </si>
  <si>
    <t>-1004209729</t>
  </si>
  <si>
    <t>kal. prostor-sediment. jímka</t>
  </si>
  <si>
    <t>od čov do kanalizace</t>
  </si>
  <si>
    <t>721290112</t>
  </si>
  <si>
    <t>Zkouška těsnosti potrubí kanalizace vodou do DN 200</t>
  </si>
  <si>
    <t>875154090</t>
  </si>
  <si>
    <t>24</t>
  </si>
  <si>
    <t>998721102</t>
  </si>
  <si>
    <t>Přesun hmot tonážní pro vnitřní kanalizace v objektech v do 12 m</t>
  </si>
  <si>
    <t>1722270628</t>
  </si>
  <si>
    <t>25</t>
  </si>
  <si>
    <t>7221401PC1</t>
  </si>
  <si>
    <t>Potrubí vodovodní ocelové z ušlechtilé oceli spojované svařováním DN 20 (22x1,2) Nerez</t>
  </si>
  <si>
    <t>-190729553</t>
  </si>
  <si>
    <t>26</t>
  </si>
  <si>
    <t>7221401PC2</t>
  </si>
  <si>
    <t>Potrubí vodovodní ocelové z ušlechtilé oceli spojované svařováním DN 25 (28x1,2) Nerez</t>
  </si>
  <si>
    <t>1237488256</t>
  </si>
  <si>
    <t>27</t>
  </si>
  <si>
    <t>722176114</t>
  </si>
  <si>
    <t>Montáž potrubí plastové spojované svary polyfuzně do D 32 mm</t>
  </si>
  <si>
    <t>-1059935342</t>
  </si>
  <si>
    <t>výtlak ze sedimentační jímky</t>
  </si>
  <si>
    <t>28</t>
  </si>
  <si>
    <t>286131100</t>
  </si>
  <si>
    <t>potrubí vodovodní PE100 PN16 SDR11 6 m, 100 m, 32 x 3,0 mm</t>
  </si>
  <si>
    <t>1883989067</t>
  </si>
  <si>
    <t>15*1,03</t>
  </si>
  <si>
    <t>29</t>
  </si>
  <si>
    <t>722239102</t>
  </si>
  <si>
    <t>Montáž armatur vodovodních se dvěma závity G 3/4</t>
  </si>
  <si>
    <t>590060445</t>
  </si>
  <si>
    <t>1+2</t>
  </si>
  <si>
    <t>30</t>
  </si>
  <si>
    <t>551141260</t>
  </si>
  <si>
    <t>kulový kohout, PN 42, T 185 C, chromovaný R250D 3/4" červený</t>
  </si>
  <si>
    <t>259640061</t>
  </si>
  <si>
    <t>Giacomini, kód: R250X004</t>
  </si>
  <si>
    <t>P</t>
  </si>
  <si>
    <t>31</t>
  </si>
  <si>
    <t>551142120</t>
  </si>
  <si>
    <t>kulový kohout s vypouštěním PN 42, T 185 C, chromovaný R250DS 3/4"</t>
  </si>
  <si>
    <t>-386752648</t>
  </si>
  <si>
    <t>Giacomini, kód: R250SX004</t>
  </si>
  <si>
    <t>722239103</t>
  </si>
  <si>
    <t>Montáž armatur vodovodních se dvěma závity G 1</t>
  </si>
  <si>
    <t>-354445196</t>
  </si>
  <si>
    <t>33</t>
  </si>
  <si>
    <t>551141280</t>
  </si>
  <si>
    <t>kulový kohout, PN 35, T 185 C, chromovaný R250D 1" červený</t>
  </si>
  <si>
    <t>1878922072</t>
  </si>
  <si>
    <t>Giacomini, kód: R250X005</t>
  </si>
  <si>
    <t>34</t>
  </si>
  <si>
    <t>722290226</t>
  </si>
  <si>
    <t>Zkouška těsnosti vodovodního potrubí závitového do DN 50</t>
  </si>
  <si>
    <t>-1061788438</t>
  </si>
  <si>
    <t>2+6+15</t>
  </si>
  <si>
    <t>35</t>
  </si>
  <si>
    <t>722290234</t>
  </si>
  <si>
    <t>Proplach a dezinfekce vodovodního potrubí do DN 80</t>
  </si>
  <si>
    <t>1824708927</t>
  </si>
  <si>
    <t>36</t>
  </si>
  <si>
    <t>998722102</t>
  </si>
  <si>
    <t>Přesun hmot tonážní pro vnitřní vodovod v objektech v do 12 m</t>
  </si>
  <si>
    <t>-1441634455</t>
  </si>
  <si>
    <t>37</t>
  </si>
  <si>
    <t>210021063</t>
  </si>
  <si>
    <t>Osazení výstražné fólie z PVC</t>
  </si>
  <si>
    <t>64</t>
  </si>
  <si>
    <t>-727339892</t>
  </si>
  <si>
    <t>5+6+6</t>
  </si>
  <si>
    <t>38</t>
  </si>
  <si>
    <t>2832342PC</t>
  </si>
  <si>
    <t>fólie varovná PE  šíře 33 cm s potiskem</t>
  </si>
  <si>
    <t>128</t>
  </si>
  <si>
    <t>-400046853</t>
  </si>
  <si>
    <t>17*1,05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</si>
</sst>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2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21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0" fillId="2" borderId="0" xfId="0" applyFill="1" applyProtection="1"/>
    <xf numFmtId="0" fontId="22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5" fillId="0" borderId="10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0" fontId="7" fillId="0" borderId="13" xfId="0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7" fillId="0" borderId="23" xfId="0" applyFont="1" applyBorder="1" applyAlignment="1" applyProtection="1">
      <alignment horizontal="center" vertical="center"/>
      <protection locked="0"/>
    </xf>
    <xf numFmtId="49" fontId="27" fillId="0" borderId="23" xfId="0" applyNumberFormat="1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167" fontId="27" fillId="0" borderId="23" xfId="0" applyNumberFormat="1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1" fillId="3" borderId="0" xfId="0" applyNumberFormat="1" applyFont="1" applyFill="1" applyBorder="1" applyAlignment="1">
      <alignment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27" fillId="0" borderId="23" xfId="0" applyFont="1" applyBorder="1" applyAlignment="1" applyProtection="1">
      <alignment horizontal="left" vertical="center" wrapText="1"/>
      <protection locked="0"/>
    </xf>
    <xf numFmtId="4" fontId="27" fillId="0" borderId="23" xfId="0" applyNumberFormat="1" applyFont="1" applyBorder="1" applyAlignment="1" applyProtection="1">
      <alignment vertical="center"/>
      <protection locked="0"/>
    </xf>
    <xf numFmtId="0" fontId="28" fillId="0" borderId="10" xfId="0" applyFont="1" applyBorder="1" applyAlignment="1">
      <alignment vertical="center" wrapText="1"/>
    </xf>
    <xf numFmtId="0" fontId="0" fillId="0" borderId="10" xfId="0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0" fillId="0" borderId="0" xfId="0"/>
    <xf numFmtId="4" fontId="21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5" fillId="0" borderId="10" xfId="0" applyNumberFormat="1" applyFont="1" applyBorder="1" applyAlignment="1"/>
    <xf numFmtId="4" fontId="5" fillId="0" borderId="10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9"/>
  <sheetViews>
    <sheetView showGridLines="0" tabSelected="1" workbookViewId="0">
      <pane ySplit="1" topLeftCell="A145" activePane="bottomLeft" state="frozen"/>
      <selection pane="bottomLeft" activeCell="T165" sqref="T16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8"/>
      <c r="B1" s="10"/>
      <c r="C1" s="10"/>
      <c r="D1" s="11" t="s">
        <v>0</v>
      </c>
      <c r="E1" s="10"/>
      <c r="F1" s="12" t="s">
        <v>47</v>
      </c>
      <c r="G1" s="12"/>
      <c r="H1" s="189" t="s">
        <v>48</v>
      </c>
      <c r="I1" s="189"/>
      <c r="J1" s="189"/>
      <c r="K1" s="189"/>
      <c r="L1" s="12" t="s">
        <v>49</v>
      </c>
      <c r="M1" s="10"/>
      <c r="N1" s="10"/>
      <c r="O1" s="11" t="s">
        <v>50</v>
      </c>
      <c r="P1" s="10"/>
      <c r="Q1" s="10"/>
      <c r="R1" s="10"/>
      <c r="S1" s="12" t="s">
        <v>51</v>
      </c>
      <c r="T1" s="12"/>
      <c r="U1" s="58"/>
      <c r="V1" s="58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142" t="s">
        <v>3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5" t="s">
        <v>43</v>
      </c>
      <c r="AZ2" s="59" t="s">
        <v>52</v>
      </c>
      <c r="BA2" s="59" t="s">
        <v>53</v>
      </c>
      <c r="BB2" s="59" t="s">
        <v>1</v>
      </c>
      <c r="BC2" s="59" t="s">
        <v>54</v>
      </c>
      <c r="BD2" s="59" t="s">
        <v>44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44</v>
      </c>
      <c r="AZ3" s="59" t="s">
        <v>55</v>
      </c>
      <c r="BA3" s="59" t="s">
        <v>56</v>
      </c>
      <c r="BB3" s="59" t="s">
        <v>1</v>
      </c>
      <c r="BC3" s="59" t="s">
        <v>57</v>
      </c>
      <c r="BD3" s="59" t="s">
        <v>44</v>
      </c>
    </row>
    <row r="4" spans="1:66" ht="36.950000000000003" customHeight="1" x14ac:dyDescent="0.3">
      <c r="B4" s="19"/>
      <c r="C4" s="144" t="s">
        <v>58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20"/>
      <c r="T4" s="14" t="s">
        <v>6</v>
      </c>
      <c r="AT4" s="15" t="s">
        <v>2</v>
      </c>
      <c r="AZ4" s="59" t="s">
        <v>59</v>
      </c>
      <c r="BA4" s="59" t="s">
        <v>60</v>
      </c>
      <c r="BB4" s="59" t="s">
        <v>1</v>
      </c>
      <c r="BC4" s="59" t="s">
        <v>61</v>
      </c>
      <c r="BD4" s="59" t="s">
        <v>44</v>
      </c>
    </row>
    <row r="5" spans="1:66" ht="6.95" customHeight="1" x14ac:dyDescent="0.3"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0"/>
      <c r="AZ5" s="59" t="s">
        <v>62</v>
      </c>
      <c r="BA5" s="59" t="s">
        <v>63</v>
      </c>
      <c r="BB5" s="59" t="s">
        <v>1</v>
      </c>
      <c r="BC5" s="59" t="s">
        <v>64</v>
      </c>
      <c r="BD5" s="59" t="s">
        <v>44</v>
      </c>
    </row>
    <row r="6" spans="1:66" ht="25.35" customHeight="1" x14ac:dyDescent="0.3">
      <c r="B6" s="19"/>
      <c r="C6" s="21"/>
      <c r="D6" s="24" t="s">
        <v>7</v>
      </c>
      <c r="E6" s="21"/>
      <c r="F6" s="146" t="s">
        <v>8</v>
      </c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21"/>
      <c r="R6" s="20"/>
      <c r="AZ6" s="59" t="s">
        <v>65</v>
      </c>
      <c r="BA6" s="59" t="s">
        <v>66</v>
      </c>
      <c r="BB6" s="59" t="s">
        <v>1</v>
      </c>
      <c r="BC6" s="59" t="s">
        <v>67</v>
      </c>
      <c r="BD6" s="59" t="s">
        <v>44</v>
      </c>
    </row>
    <row r="7" spans="1:66" s="1" customFormat="1" ht="32.85" customHeight="1" x14ac:dyDescent="0.3">
      <c r="B7" s="26"/>
      <c r="C7" s="27"/>
      <c r="D7" s="23" t="s">
        <v>68</v>
      </c>
      <c r="E7" s="27"/>
      <c r="F7" s="148" t="s">
        <v>69</v>
      </c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27"/>
      <c r="R7" s="28"/>
    </row>
    <row r="8" spans="1:66" s="1" customFormat="1" ht="14.45" customHeight="1" x14ac:dyDescent="0.3">
      <c r="B8" s="26"/>
      <c r="C8" s="27"/>
      <c r="D8" s="24" t="s">
        <v>9</v>
      </c>
      <c r="E8" s="27"/>
      <c r="F8" s="22" t="s">
        <v>70</v>
      </c>
      <c r="G8" s="27"/>
      <c r="H8" s="27"/>
      <c r="I8" s="27"/>
      <c r="J8" s="27"/>
      <c r="K8" s="27"/>
      <c r="L8" s="27"/>
      <c r="M8" s="24" t="s">
        <v>10</v>
      </c>
      <c r="N8" s="27"/>
      <c r="O8" s="22" t="s">
        <v>1</v>
      </c>
      <c r="P8" s="27"/>
      <c r="Q8" s="27"/>
      <c r="R8" s="28"/>
    </row>
    <row r="9" spans="1:66" s="1" customFormat="1" ht="14.45" customHeight="1" x14ac:dyDescent="0.3">
      <c r="B9" s="26"/>
      <c r="C9" s="27"/>
      <c r="D9" s="24" t="s">
        <v>11</v>
      </c>
      <c r="E9" s="27"/>
      <c r="F9" s="22" t="s">
        <v>71</v>
      </c>
      <c r="G9" s="27"/>
      <c r="H9" s="27"/>
      <c r="I9" s="27"/>
      <c r="J9" s="27"/>
      <c r="K9" s="27"/>
      <c r="L9" s="27"/>
      <c r="M9" s="24" t="s">
        <v>12</v>
      </c>
      <c r="N9" s="27"/>
      <c r="O9" s="150">
        <v>43023</v>
      </c>
      <c r="P9" s="150"/>
      <c r="Q9" s="27"/>
      <c r="R9" s="28"/>
    </row>
    <row r="10" spans="1:66" s="1" customFormat="1" ht="10.9" customHeight="1" x14ac:dyDescent="0.3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1" customFormat="1" ht="14.45" customHeight="1" x14ac:dyDescent="0.3">
      <c r="B11" s="26"/>
      <c r="C11" s="27"/>
      <c r="D11" s="24" t="s">
        <v>13</v>
      </c>
      <c r="E11" s="27"/>
      <c r="F11" s="27"/>
      <c r="G11" s="27"/>
      <c r="H11" s="27"/>
      <c r="I11" s="27"/>
      <c r="J11" s="27"/>
      <c r="K11" s="27"/>
      <c r="L11" s="27"/>
      <c r="M11" s="24" t="s">
        <v>14</v>
      </c>
      <c r="N11" s="27"/>
      <c r="O11" s="151" t="s">
        <v>1</v>
      </c>
      <c r="P11" s="151"/>
      <c r="Q11" s="27"/>
      <c r="R11" s="28"/>
    </row>
    <row r="12" spans="1:66" s="1" customFormat="1" ht="18" customHeight="1" x14ac:dyDescent="0.3">
      <c r="B12" s="26"/>
      <c r="C12" s="27"/>
      <c r="D12" s="27"/>
      <c r="E12" s="22" t="s">
        <v>15</v>
      </c>
      <c r="F12" s="27"/>
      <c r="G12" s="27"/>
      <c r="H12" s="27"/>
      <c r="I12" s="27"/>
      <c r="J12" s="27"/>
      <c r="K12" s="27"/>
      <c r="L12" s="27"/>
      <c r="M12" s="24" t="s">
        <v>16</v>
      </c>
      <c r="N12" s="27"/>
      <c r="O12" s="151" t="s">
        <v>1</v>
      </c>
      <c r="P12" s="151"/>
      <c r="Q12" s="27"/>
      <c r="R12" s="28"/>
    </row>
    <row r="13" spans="1:66" s="1" customFormat="1" ht="6.95" customHeight="1" x14ac:dyDescent="0.3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1" customFormat="1" ht="14.45" customHeight="1" x14ac:dyDescent="0.3">
      <c r="B14" s="26"/>
      <c r="C14" s="27"/>
      <c r="D14" s="24" t="s">
        <v>17</v>
      </c>
      <c r="E14" s="27"/>
      <c r="F14" s="27"/>
      <c r="G14" s="27"/>
      <c r="H14" s="27"/>
      <c r="I14" s="27"/>
      <c r="J14" s="27"/>
      <c r="K14" s="27"/>
      <c r="L14" s="27"/>
      <c r="M14" s="24" t="s">
        <v>14</v>
      </c>
      <c r="N14" s="27"/>
      <c r="O14" s="151"/>
      <c r="P14" s="151"/>
      <c r="Q14" s="27"/>
      <c r="R14" s="28"/>
    </row>
    <row r="15" spans="1:66" s="1" customFormat="1" ht="18" customHeight="1" x14ac:dyDescent="0.3">
      <c r="B15" s="26"/>
      <c r="C15" s="27"/>
      <c r="D15" s="27"/>
      <c r="E15" s="22"/>
      <c r="F15" s="27"/>
      <c r="G15" s="27"/>
      <c r="H15" s="27"/>
      <c r="I15" s="27"/>
      <c r="J15" s="27"/>
      <c r="K15" s="27"/>
      <c r="L15" s="27"/>
      <c r="M15" s="24" t="s">
        <v>16</v>
      </c>
      <c r="N15" s="27"/>
      <c r="O15" s="151"/>
      <c r="P15" s="151"/>
      <c r="Q15" s="27"/>
      <c r="R15" s="28"/>
    </row>
    <row r="16" spans="1:66" s="1" customFormat="1" ht="6.95" customHeight="1" x14ac:dyDescent="0.3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1" customFormat="1" ht="14.45" customHeight="1" x14ac:dyDescent="0.3">
      <c r="B17" s="26"/>
      <c r="C17" s="27"/>
      <c r="D17" s="24" t="s">
        <v>18</v>
      </c>
      <c r="E17" s="27"/>
      <c r="F17" s="27"/>
      <c r="G17" s="27"/>
      <c r="H17" s="27"/>
      <c r="I17" s="27"/>
      <c r="J17" s="27"/>
      <c r="K17" s="27"/>
      <c r="L17" s="27"/>
      <c r="M17" s="24" t="s">
        <v>14</v>
      </c>
      <c r="N17" s="27"/>
      <c r="O17" s="151"/>
      <c r="P17" s="151"/>
      <c r="Q17" s="27"/>
      <c r="R17" s="28"/>
    </row>
    <row r="18" spans="2:18" s="1" customFormat="1" ht="18" customHeight="1" x14ac:dyDescent="0.3">
      <c r="B18" s="26"/>
      <c r="C18" s="27"/>
      <c r="D18" s="27"/>
      <c r="E18" s="22" t="s">
        <v>72</v>
      </c>
      <c r="F18" s="27"/>
      <c r="G18" s="27"/>
      <c r="H18" s="27"/>
      <c r="I18" s="27"/>
      <c r="J18" s="27"/>
      <c r="K18" s="27"/>
      <c r="L18" s="27"/>
      <c r="M18" s="24" t="s">
        <v>16</v>
      </c>
      <c r="N18" s="27"/>
      <c r="O18" s="151" t="s">
        <v>1</v>
      </c>
      <c r="P18" s="151"/>
      <c r="Q18" s="27"/>
      <c r="R18" s="28"/>
    </row>
    <row r="19" spans="2:18" s="1" customFormat="1" ht="6.95" customHeight="1" x14ac:dyDescent="0.3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1" customFormat="1" ht="14.45" customHeight="1" x14ac:dyDescent="0.3">
      <c r="B20" s="26"/>
      <c r="C20" s="27"/>
      <c r="D20" s="24" t="s">
        <v>20</v>
      </c>
      <c r="E20" s="27"/>
      <c r="F20" s="27"/>
      <c r="G20" s="27"/>
      <c r="H20" s="27"/>
      <c r="I20" s="27"/>
      <c r="J20" s="27"/>
      <c r="K20" s="27"/>
      <c r="L20" s="27"/>
      <c r="M20" s="24" t="s">
        <v>14</v>
      </c>
      <c r="N20" s="27"/>
      <c r="O20" s="151" t="s">
        <v>1</v>
      </c>
      <c r="P20" s="151"/>
      <c r="Q20" s="27"/>
      <c r="R20" s="28"/>
    </row>
    <row r="21" spans="2:18" s="1" customFormat="1" ht="18" customHeight="1" x14ac:dyDescent="0.3">
      <c r="B21" s="26"/>
      <c r="C21" s="27"/>
      <c r="D21" s="27"/>
      <c r="E21" s="22" t="s">
        <v>73</v>
      </c>
      <c r="F21" s="27"/>
      <c r="G21" s="27"/>
      <c r="H21" s="27"/>
      <c r="I21" s="27"/>
      <c r="J21" s="27"/>
      <c r="K21" s="27"/>
      <c r="L21" s="27"/>
      <c r="M21" s="24" t="s">
        <v>16</v>
      </c>
      <c r="N21" s="27"/>
      <c r="O21" s="151" t="s">
        <v>1</v>
      </c>
      <c r="P21" s="151"/>
      <c r="Q21" s="27"/>
      <c r="R21" s="28"/>
    </row>
    <row r="22" spans="2:18" s="1" customFormat="1" ht="6.95" customHeight="1" x14ac:dyDescent="0.3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1" customFormat="1" ht="14.45" customHeight="1" x14ac:dyDescent="0.3">
      <c r="B23" s="26"/>
      <c r="C23" s="27"/>
      <c r="D23" s="24" t="s">
        <v>21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1" customFormat="1" ht="16.5" customHeight="1" x14ac:dyDescent="0.3">
      <c r="B24" s="26"/>
      <c r="C24" s="27"/>
      <c r="D24" s="27"/>
      <c r="E24" s="152" t="s">
        <v>1</v>
      </c>
      <c r="F24" s="152"/>
      <c r="G24" s="152"/>
      <c r="H24" s="152"/>
      <c r="I24" s="152"/>
      <c r="J24" s="152"/>
      <c r="K24" s="152"/>
      <c r="L24" s="152"/>
      <c r="M24" s="27"/>
      <c r="N24" s="27"/>
      <c r="O24" s="27"/>
      <c r="P24" s="27"/>
      <c r="Q24" s="27"/>
      <c r="R24" s="28"/>
    </row>
    <row r="25" spans="2:18" s="1" customFormat="1" ht="6.95" customHeight="1" x14ac:dyDescent="0.3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1" customFormat="1" ht="6.95" customHeight="1" x14ac:dyDescent="0.3">
      <c r="B26" s="26"/>
      <c r="C26" s="27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27"/>
      <c r="R26" s="28"/>
    </row>
    <row r="27" spans="2:18" s="1" customFormat="1" ht="14.45" customHeight="1" x14ac:dyDescent="0.3">
      <c r="B27" s="26"/>
      <c r="C27" s="27"/>
      <c r="D27" s="60" t="s">
        <v>74</v>
      </c>
      <c r="E27" s="27"/>
      <c r="F27" s="27"/>
      <c r="G27" s="27"/>
      <c r="H27" s="27"/>
      <c r="I27" s="27"/>
      <c r="J27" s="27"/>
      <c r="K27" s="27"/>
      <c r="L27" s="27"/>
      <c r="M27" s="153">
        <f>N88</f>
        <v>0</v>
      </c>
      <c r="N27" s="153"/>
      <c r="O27" s="153"/>
      <c r="P27" s="153"/>
      <c r="Q27" s="27"/>
      <c r="R27" s="28"/>
    </row>
    <row r="28" spans="2:18" s="1" customFormat="1" ht="14.45" customHeight="1" x14ac:dyDescent="0.3">
      <c r="B28" s="26"/>
      <c r="C28" s="27"/>
      <c r="D28" s="25" t="s">
        <v>75</v>
      </c>
      <c r="E28" s="27"/>
      <c r="F28" s="27"/>
      <c r="G28" s="27"/>
      <c r="H28" s="27"/>
      <c r="I28" s="27"/>
      <c r="J28" s="27"/>
      <c r="K28" s="27"/>
      <c r="L28" s="27"/>
      <c r="M28" s="153">
        <f>N103</f>
        <v>0</v>
      </c>
      <c r="N28" s="153"/>
      <c r="O28" s="153"/>
      <c r="P28" s="153"/>
      <c r="Q28" s="27"/>
      <c r="R28" s="28"/>
    </row>
    <row r="29" spans="2:18" s="1" customFormat="1" ht="6.95" customHeight="1" x14ac:dyDescent="0.3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1" customFormat="1" ht="25.35" customHeight="1" x14ac:dyDescent="0.3">
      <c r="B30" s="26"/>
      <c r="C30" s="27"/>
      <c r="D30" s="61" t="s">
        <v>22</v>
      </c>
      <c r="E30" s="27"/>
      <c r="F30" s="27"/>
      <c r="G30" s="27"/>
      <c r="H30" s="27"/>
      <c r="I30" s="27"/>
      <c r="J30" s="27"/>
      <c r="K30" s="27"/>
      <c r="L30" s="27"/>
      <c r="M30" s="154">
        <f>ROUND(M27+M28,2)</f>
        <v>0</v>
      </c>
      <c r="N30" s="149"/>
      <c r="O30" s="149"/>
      <c r="P30" s="149"/>
      <c r="Q30" s="27"/>
      <c r="R30" s="28"/>
    </row>
    <row r="31" spans="2:18" s="1" customFormat="1" ht="6.95" customHeight="1" x14ac:dyDescent="0.3">
      <c r="B31" s="26"/>
      <c r="C31" s="27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27"/>
      <c r="R31" s="28"/>
    </row>
    <row r="32" spans="2:18" s="1" customFormat="1" ht="14.45" customHeight="1" x14ac:dyDescent="0.3">
      <c r="B32" s="26"/>
      <c r="C32" s="27"/>
      <c r="D32" s="29" t="s">
        <v>23</v>
      </c>
      <c r="E32" s="29" t="s">
        <v>24</v>
      </c>
      <c r="F32" s="30">
        <v>0.21</v>
      </c>
      <c r="G32" s="62" t="s">
        <v>25</v>
      </c>
      <c r="H32" s="155">
        <f>ROUND((SUM(BE103:BE104)+SUM(BE122:BE228)), 2)</f>
        <v>0</v>
      </c>
      <c r="I32" s="149"/>
      <c r="J32" s="149"/>
      <c r="K32" s="27"/>
      <c r="L32" s="27"/>
      <c r="M32" s="155">
        <f>ROUND(ROUND((SUM(BE103:BE104)+SUM(BE122:BE228)), 2)*F32, 2)</f>
        <v>0</v>
      </c>
      <c r="N32" s="149"/>
      <c r="O32" s="149"/>
      <c r="P32" s="149"/>
      <c r="Q32" s="27"/>
      <c r="R32" s="28"/>
    </row>
    <row r="33" spans="2:18" s="1" customFormat="1" ht="14.45" customHeight="1" x14ac:dyDescent="0.3">
      <c r="B33" s="26"/>
      <c r="C33" s="27"/>
      <c r="D33" s="27"/>
      <c r="E33" s="29" t="s">
        <v>26</v>
      </c>
      <c r="F33" s="30">
        <v>0.15</v>
      </c>
      <c r="G33" s="62" t="s">
        <v>25</v>
      </c>
      <c r="H33" s="155">
        <f>ROUND((SUM(BF103:BF104)+SUM(BF122:BF228)), 2)</f>
        <v>0</v>
      </c>
      <c r="I33" s="149"/>
      <c r="J33" s="149"/>
      <c r="K33" s="27"/>
      <c r="L33" s="27"/>
      <c r="M33" s="155">
        <f>ROUND(ROUND((SUM(BF103:BF104)+SUM(BF122:BF228)), 2)*F33, 2)</f>
        <v>0</v>
      </c>
      <c r="N33" s="149"/>
      <c r="O33" s="149"/>
      <c r="P33" s="149"/>
      <c r="Q33" s="27"/>
      <c r="R33" s="28"/>
    </row>
    <row r="34" spans="2:18" s="1" customFormat="1" ht="14.45" hidden="1" customHeight="1" x14ac:dyDescent="0.3">
      <c r="B34" s="26"/>
      <c r="C34" s="27"/>
      <c r="D34" s="27"/>
      <c r="E34" s="29" t="s">
        <v>27</v>
      </c>
      <c r="F34" s="30">
        <v>0.21</v>
      </c>
      <c r="G34" s="62" t="s">
        <v>25</v>
      </c>
      <c r="H34" s="155">
        <f>ROUND((SUM(BG103:BG104)+SUM(BG122:BG228)), 2)</f>
        <v>0</v>
      </c>
      <c r="I34" s="149"/>
      <c r="J34" s="149"/>
      <c r="K34" s="27"/>
      <c r="L34" s="27"/>
      <c r="M34" s="155">
        <v>0</v>
      </c>
      <c r="N34" s="149"/>
      <c r="O34" s="149"/>
      <c r="P34" s="149"/>
      <c r="Q34" s="27"/>
      <c r="R34" s="28"/>
    </row>
    <row r="35" spans="2:18" s="1" customFormat="1" ht="14.45" hidden="1" customHeight="1" x14ac:dyDescent="0.3">
      <c r="B35" s="26"/>
      <c r="C35" s="27"/>
      <c r="D35" s="27"/>
      <c r="E35" s="29" t="s">
        <v>28</v>
      </c>
      <c r="F35" s="30">
        <v>0.15</v>
      </c>
      <c r="G35" s="62" t="s">
        <v>25</v>
      </c>
      <c r="H35" s="155">
        <f>ROUND((SUM(BH103:BH104)+SUM(BH122:BH228)), 2)</f>
        <v>0</v>
      </c>
      <c r="I35" s="149"/>
      <c r="J35" s="149"/>
      <c r="K35" s="27"/>
      <c r="L35" s="27"/>
      <c r="M35" s="155">
        <v>0</v>
      </c>
      <c r="N35" s="149"/>
      <c r="O35" s="149"/>
      <c r="P35" s="149"/>
      <c r="Q35" s="27"/>
      <c r="R35" s="28"/>
    </row>
    <row r="36" spans="2:18" s="1" customFormat="1" ht="14.45" hidden="1" customHeight="1" x14ac:dyDescent="0.3">
      <c r="B36" s="26"/>
      <c r="C36" s="27"/>
      <c r="D36" s="27"/>
      <c r="E36" s="29" t="s">
        <v>29</v>
      </c>
      <c r="F36" s="30">
        <v>0</v>
      </c>
      <c r="G36" s="62" t="s">
        <v>25</v>
      </c>
      <c r="H36" s="155">
        <f>ROUND((SUM(BI103:BI104)+SUM(BI122:BI228)), 2)</f>
        <v>0</v>
      </c>
      <c r="I36" s="149"/>
      <c r="J36" s="149"/>
      <c r="K36" s="27"/>
      <c r="L36" s="27"/>
      <c r="M36" s="155">
        <v>0</v>
      </c>
      <c r="N36" s="149"/>
      <c r="O36" s="149"/>
      <c r="P36" s="149"/>
      <c r="Q36" s="27"/>
      <c r="R36" s="28"/>
    </row>
    <row r="37" spans="2:18" s="1" customFormat="1" ht="6.95" customHeight="1" x14ac:dyDescent="0.3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1" customFormat="1" ht="25.35" customHeight="1" x14ac:dyDescent="0.3">
      <c r="B38" s="26"/>
      <c r="C38" s="57"/>
      <c r="D38" s="63" t="s">
        <v>30</v>
      </c>
      <c r="E38" s="49"/>
      <c r="F38" s="49"/>
      <c r="G38" s="64" t="s">
        <v>31</v>
      </c>
      <c r="H38" s="65" t="s">
        <v>32</v>
      </c>
      <c r="I38" s="49"/>
      <c r="J38" s="49"/>
      <c r="K38" s="49"/>
      <c r="L38" s="156">
        <f>SUM(M30:M36)</f>
        <v>0</v>
      </c>
      <c r="M38" s="156"/>
      <c r="N38" s="156"/>
      <c r="O38" s="156"/>
      <c r="P38" s="157"/>
      <c r="Q38" s="57"/>
      <c r="R38" s="28"/>
    </row>
    <row r="39" spans="2:18" s="1" customFormat="1" ht="14.45" customHeight="1" x14ac:dyDescent="0.3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1" customFormat="1" ht="14.45" customHeight="1" x14ac:dyDescent="0.3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 x14ac:dyDescent="0.3">
      <c r="B41" s="19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0"/>
    </row>
    <row r="42" spans="2:18" x14ac:dyDescent="0.3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</row>
    <row r="43" spans="2:18" x14ac:dyDescent="0.3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</row>
    <row r="44" spans="2:18" x14ac:dyDescent="0.3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</row>
    <row r="45" spans="2:18" x14ac:dyDescent="0.3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</row>
    <row r="46" spans="2:18" x14ac:dyDescent="0.3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</row>
    <row r="47" spans="2:18" x14ac:dyDescent="0.3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</row>
    <row r="48" spans="2:18" x14ac:dyDescent="0.3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</row>
    <row r="49" spans="2:18" x14ac:dyDescent="0.3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</row>
    <row r="50" spans="2:18" s="1" customFormat="1" ht="15" x14ac:dyDescent="0.3">
      <c r="B50" s="26"/>
      <c r="C50" s="27"/>
      <c r="D50" s="32" t="s">
        <v>33</v>
      </c>
      <c r="E50" s="33"/>
      <c r="F50" s="33"/>
      <c r="G50" s="33"/>
      <c r="H50" s="34"/>
      <c r="I50" s="27"/>
      <c r="J50" s="32" t="s">
        <v>34</v>
      </c>
      <c r="K50" s="33"/>
      <c r="L50" s="33"/>
      <c r="M50" s="33"/>
      <c r="N50" s="33"/>
      <c r="O50" s="33"/>
      <c r="P50" s="34"/>
      <c r="Q50" s="27"/>
      <c r="R50" s="28"/>
    </row>
    <row r="51" spans="2:18" x14ac:dyDescent="0.3">
      <c r="B51" s="19"/>
      <c r="C51" s="21"/>
      <c r="D51" s="35"/>
      <c r="E51" s="21"/>
      <c r="F51" s="21"/>
      <c r="G51" s="21"/>
      <c r="H51" s="36"/>
      <c r="I51" s="21"/>
      <c r="J51" s="35"/>
      <c r="K51" s="21"/>
      <c r="L51" s="21"/>
      <c r="M51" s="21"/>
      <c r="N51" s="21"/>
      <c r="O51" s="21"/>
      <c r="P51" s="36"/>
      <c r="Q51" s="21"/>
      <c r="R51" s="20"/>
    </row>
    <row r="52" spans="2:18" x14ac:dyDescent="0.3">
      <c r="B52" s="19"/>
      <c r="C52" s="21"/>
      <c r="D52" s="35"/>
      <c r="E52" s="21"/>
      <c r="F52" s="21"/>
      <c r="G52" s="21"/>
      <c r="H52" s="36"/>
      <c r="I52" s="21"/>
      <c r="J52" s="35"/>
      <c r="K52" s="21"/>
      <c r="L52" s="21"/>
      <c r="M52" s="21"/>
      <c r="N52" s="21"/>
      <c r="O52" s="21"/>
      <c r="P52" s="36"/>
      <c r="Q52" s="21"/>
      <c r="R52" s="20"/>
    </row>
    <row r="53" spans="2:18" x14ac:dyDescent="0.3">
      <c r="B53" s="19"/>
      <c r="C53" s="21"/>
      <c r="D53" s="35"/>
      <c r="E53" s="21"/>
      <c r="F53" s="21"/>
      <c r="G53" s="21"/>
      <c r="H53" s="36"/>
      <c r="I53" s="21"/>
      <c r="J53" s="35"/>
      <c r="K53" s="21"/>
      <c r="L53" s="21"/>
      <c r="M53" s="21"/>
      <c r="N53" s="21"/>
      <c r="O53" s="21"/>
      <c r="P53" s="36"/>
      <c r="Q53" s="21"/>
      <c r="R53" s="20"/>
    </row>
    <row r="54" spans="2:18" x14ac:dyDescent="0.3">
      <c r="B54" s="19"/>
      <c r="C54" s="21"/>
      <c r="D54" s="35"/>
      <c r="E54" s="21"/>
      <c r="F54" s="21"/>
      <c r="G54" s="21"/>
      <c r="H54" s="36"/>
      <c r="I54" s="21"/>
      <c r="J54" s="35"/>
      <c r="K54" s="21"/>
      <c r="L54" s="21"/>
      <c r="M54" s="21"/>
      <c r="N54" s="21"/>
      <c r="O54" s="21"/>
      <c r="P54" s="36"/>
      <c r="Q54" s="21"/>
      <c r="R54" s="20"/>
    </row>
    <row r="55" spans="2:18" x14ac:dyDescent="0.3">
      <c r="B55" s="19"/>
      <c r="C55" s="21"/>
      <c r="D55" s="35"/>
      <c r="E55" s="21"/>
      <c r="F55" s="21"/>
      <c r="G55" s="21"/>
      <c r="H55" s="36"/>
      <c r="I55" s="21"/>
      <c r="J55" s="35"/>
      <c r="K55" s="21"/>
      <c r="L55" s="21"/>
      <c r="M55" s="21"/>
      <c r="N55" s="21"/>
      <c r="O55" s="21"/>
      <c r="P55" s="36"/>
      <c r="Q55" s="21"/>
      <c r="R55" s="20"/>
    </row>
    <row r="56" spans="2:18" x14ac:dyDescent="0.3">
      <c r="B56" s="19"/>
      <c r="C56" s="21"/>
      <c r="D56" s="35"/>
      <c r="E56" s="21"/>
      <c r="F56" s="21"/>
      <c r="G56" s="21"/>
      <c r="H56" s="36"/>
      <c r="I56" s="21"/>
      <c r="J56" s="35"/>
      <c r="K56" s="21"/>
      <c r="L56" s="21"/>
      <c r="M56" s="21"/>
      <c r="N56" s="21"/>
      <c r="O56" s="21"/>
      <c r="P56" s="36"/>
      <c r="Q56" s="21"/>
      <c r="R56" s="20"/>
    </row>
    <row r="57" spans="2:18" x14ac:dyDescent="0.3">
      <c r="B57" s="19"/>
      <c r="C57" s="21"/>
      <c r="D57" s="35"/>
      <c r="E57" s="21"/>
      <c r="F57" s="21"/>
      <c r="G57" s="21"/>
      <c r="H57" s="36"/>
      <c r="I57" s="21"/>
      <c r="J57" s="35"/>
      <c r="K57" s="21"/>
      <c r="L57" s="21"/>
      <c r="M57" s="21"/>
      <c r="N57" s="21"/>
      <c r="O57" s="21"/>
      <c r="P57" s="36"/>
      <c r="Q57" s="21"/>
      <c r="R57" s="20"/>
    </row>
    <row r="58" spans="2:18" x14ac:dyDescent="0.3">
      <c r="B58" s="19"/>
      <c r="C58" s="21"/>
      <c r="D58" s="35"/>
      <c r="E58" s="21"/>
      <c r="F58" s="21"/>
      <c r="G58" s="21"/>
      <c r="H58" s="36"/>
      <c r="I58" s="21"/>
      <c r="J58" s="35"/>
      <c r="K58" s="21"/>
      <c r="L58" s="21"/>
      <c r="M58" s="21"/>
      <c r="N58" s="21"/>
      <c r="O58" s="21"/>
      <c r="P58" s="36"/>
      <c r="Q58" s="21"/>
      <c r="R58" s="20"/>
    </row>
    <row r="59" spans="2:18" s="1" customFormat="1" ht="15" x14ac:dyDescent="0.3">
      <c r="B59" s="26"/>
      <c r="C59" s="27"/>
      <c r="D59" s="37" t="s">
        <v>35</v>
      </c>
      <c r="E59" s="38"/>
      <c r="F59" s="38"/>
      <c r="G59" s="39" t="s">
        <v>36</v>
      </c>
      <c r="H59" s="40"/>
      <c r="I59" s="27"/>
      <c r="J59" s="37" t="s">
        <v>35</v>
      </c>
      <c r="K59" s="38"/>
      <c r="L59" s="38"/>
      <c r="M59" s="38"/>
      <c r="N59" s="39" t="s">
        <v>36</v>
      </c>
      <c r="O59" s="38"/>
      <c r="P59" s="40"/>
      <c r="Q59" s="27"/>
      <c r="R59" s="28"/>
    </row>
    <row r="60" spans="2:18" x14ac:dyDescent="0.3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0"/>
    </row>
    <row r="61" spans="2:18" s="1" customFormat="1" ht="15" x14ac:dyDescent="0.3">
      <c r="B61" s="26"/>
      <c r="C61" s="27"/>
      <c r="D61" s="32" t="s">
        <v>37</v>
      </c>
      <c r="E61" s="33"/>
      <c r="F61" s="33"/>
      <c r="G61" s="33"/>
      <c r="H61" s="34"/>
      <c r="I61" s="27"/>
      <c r="J61" s="32" t="s">
        <v>38</v>
      </c>
      <c r="K61" s="33"/>
      <c r="L61" s="33"/>
      <c r="M61" s="33"/>
      <c r="N61" s="33"/>
      <c r="O61" s="33"/>
      <c r="P61" s="34"/>
      <c r="Q61" s="27"/>
      <c r="R61" s="28"/>
    </row>
    <row r="62" spans="2:18" x14ac:dyDescent="0.3">
      <c r="B62" s="19"/>
      <c r="C62" s="21"/>
      <c r="D62" s="35"/>
      <c r="E62" s="21"/>
      <c r="F62" s="21"/>
      <c r="G62" s="21"/>
      <c r="H62" s="36"/>
      <c r="I62" s="21"/>
      <c r="J62" s="35"/>
      <c r="K62" s="21"/>
      <c r="L62" s="21"/>
      <c r="M62" s="21"/>
      <c r="N62" s="21"/>
      <c r="O62" s="21"/>
      <c r="P62" s="36"/>
      <c r="Q62" s="21"/>
      <c r="R62" s="20"/>
    </row>
    <row r="63" spans="2:18" x14ac:dyDescent="0.3">
      <c r="B63" s="19"/>
      <c r="C63" s="21"/>
      <c r="D63" s="35"/>
      <c r="E63" s="21"/>
      <c r="F63" s="21"/>
      <c r="G63" s="21"/>
      <c r="H63" s="36"/>
      <c r="I63" s="21"/>
      <c r="J63" s="35"/>
      <c r="K63" s="21"/>
      <c r="L63" s="21"/>
      <c r="M63" s="21"/>
      <c r="N63" s="21"/>
      <c r="O63" s="21"/>
      <c r="P63" s="36"/>
      <c r="Q63" s="21"/>
      <c r="R63" s="20"/>
    </row>
    <row r="64" spans="2:18" x14ac:dyDescent="0.3">
      <c r="B64" s="19"/>
      <c r="C64" s="21"/>
      <c r="D64" s="35"/>
      <c r="E64" s="21"/>
      <c r="F64" s="21"/>
      <c r="G64" s="21"/>
      <c r="H64" s="36"/>
      <c r="I64" s="21"/>
      <c r="J64" s="35"/>
      <c r="K64" s="21"/>
      <c r="L64" s="21"/>
      <c r="M64" s="21"/>
      <c r="N64" s="21"/>
      <c r="O64" s="21"/>
      <c r="P64" s="36"/>
      <c r="Q64" s="21"/>
      <c r="R64" s="20"/>
    </row>
    <row r="65" spans="2:18" x14ac:dyDescent="0.3">
      <c r="B65" s="19"/>
      <c r="C65" s="21"/>
      <c r="D65" s="35"/>
      <c r="E65" s="21"/>
      <c r="F65" s="21"/>
      <c r="G65" s="21"/>
      <c r="H65" s="36"/>
      <c r="I65" s="21"/>
      <c r="J65" s="35"/>
      <c r="K65" s="21"/>
      <c r="L65" s="21"/>
      <c r="M65" s="21"/>
      <c r="N65" s="21"/>
      <c r="O65" s="21"/>
      <c r="P65" s="36"/>
      <c r="Q65" s="21"/>
      <c r="R65" s="20"/>
    </row>
    <row r="66" spans="2:18" x14ac:dyDescent="0.3">
      <c r="B66" s="19"/>
      <c r="C66" s="21"/>
      <c r="D66" s="35"/>
      <c r="E66" s="21"/>
      <c r="F66" s="21"/>
      <c r="G66" s="21"/>
      <c r="H66" s="36"/>
      <c r="I66" s="21"/>
      <c r="J66" s="35"/>
      <c r="K66" s="21"/>
      <c r="L66" s="21"/>
      <c r="M66" s="21"/>
      <c r="N66" s="21"/>
      <c r="O66" s="21"/>
      <c r="P66" s="36"/>
      <c r="Q66" s="21"/>
      <c r="R66" s="20"/>
    </row>
    <row r="67" spans="2:18" x14ac:dyDescent="0.3">
      <c r="B67" s="19"/>
      <c r="C67" s="21"/>
      <c r="D67" s="35"/>
      <c r="E67" s="21"/>
      <c r="F67" s="21"/>
      <c r="G67" s="21"/>
      <c r="H67" s="36"/>
      <c r="I67" s="21"/>
      <c r="J67" s="35"/>
      <c r="K67" s="21"/>
      <c r="L67" s="21"/>
      <c r="M67" s="21"/>
      <c r="N67" s="21"/>
      <c r="O67" s="21"/>
      <c r="P67" s="36"/>
      <c r="Q67" s="21"/>
      <c r="R67" s="20"/>
    </row>
    <row r="68" spans="2:18" x14ac:dyDescent="0.3">
      <c r="B68" s="19"/>
      <c r="C68" s="21"/>
      <c r="D68" s="35"/>
      <c r="E68" s="21"/>
      <c r="F68" s="21"/>
      <c r="G68" s="21"/>
      <c r="H68" s="36"/>
      <c r="I68" s="21"/>
      <c r="J68" s="35"/>
      <c r="K68" s="21"/>
      <c r="L68" s="21"/>
      <c r="M68" s="21"/>
      <c r="N68" s="21"/>
      <c r="O68" s="21"/>
      <c r="P68" s="36"/>
      <c r="Q68" s="21"/>
      <c r="R68" s="20"/>
    </row>
    <row r="69" spans="2:18" x14ac:dyDescent="0.3">
      <c r="B69" s="19"/>
      <c r="C69" s="21"/>
      <c r="D69" s="35"/>
      <c r="E69" s="21"/>
      <c r="F69" s="21"/>
      <c r="G69" s="21"/>
      <c r="H69" s="36"/>
      <c r="I69" s="21"/>
      <c r="J69" s="35"/>
      <c r="K69" s="21"/>
      <c r="L69" s="21"/>
      <c r="M69" s="21"/>
      <c r="N69" s="21"/>
      <c r="O69" s="21"/>
      <c r="P69" s="36"/>
      <c r="Q69" s="21"/>
      <c r="R69" s="20"/>
    </row>
    <row r="70" spans="2:18" s="1" customFormat="1" ht="15" x14ac:dyDescent="0.3">
      <c r="B70" s="26"/>
      <c r="C70" s="27"/>
      <c r="D70" s="37" t="s">
        <v>35</v>
      </c>
      <c r="E70" s="38"/>
      <c r="F70" s="38"/>
      <c r="G70" s="39" t="s">
        <v>36</v>
      </c>
      <c r="H70" s="40"/>
      <c r="I70" s="27"/>
      <c r="J70" s="37" t="s">
        <v>35</v>
      </c>
      <c r="K70" s="38"/>
      <c r="L70" s="38"/>
      <c r="M70" s="38"/>
      <c r="N70" s="39" t="s">
        <v>36</v>
      </c>
      <c r="O70" s="38"/>
      <c r="P70" s="40"/>
      <c r="Q70" s="27"/>
      <c r="R70" s="28"/>
    </row>
    <row r="71" spans="2:18" s="1" customFormat="1" ht="14.4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1" customFormat="1" ht="6.9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1" customFormat="1" ht="36.950000000000003" customHeight="1" x14ac:dyDescent="0.3">
      <c r="B76" s="26"/>
      <c r="C76" s="144" t="s">
        <v>76</v>
      </c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28"/>
    </row>
    <row r="77" spans="2:18" s="1" customFormat="1" ht="6.95" customHeight="1" x14ac:dyDescent="0.3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1" customFormat="1" ht="30" customHeight="1" x14ac:dyDescent="0.3">
      <c r="B78" s="26"/>
      <c r="C78" s="24" t="s">
        <v>7</v>
      </c>
      <c r="D78" s="27"/>
      <c r="E78" s="27"/>
      <c r="F78" s="146" t="str">
        <f>F6</f>
        <v>HZS JPO Brno, Brno Maloměřice – přístavba garáží</v>
      </c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27"/>
      <c r="R78" s="28"/>
    </row>
    <row r="79" spans="2:18" s="1" customFormat="1" ht="36.950000000000003" customHeight="1" x14ac:dyDescent="0.3">
      <c r="B79" s="26"/>
      <c r="C79" s="47" t="s">
        <v>68</v>
      </c>
      <c r="D79" s="27"/>
      <c r="E79" s="27"/>
      <c r="F79" s="158" t="str">
        <f>F7</f>
        <v>PS 01 - ČOV, ruční mytí vozidel</v>
      </c>
      <c r="G79" s="149"/>
      <c r="H79" s="149"/>
      <c r="I79" s="149"/>
      <c r="J79" s="149"/>
      <c r="K79" s="149"/>
      <c r="L79" s="149"/>
      <c r="M79" s="149"/>
      <c r="N79" s="149"/>
      <c r="O79" s="149"/>
      <c r="P79" s="149"/>
      <c r="Q79" s="27"/>
      <c r="R79" s="28"/>
    </row>
    <row r="80" spans="2:18" s="1" customFormat="1" ht="6.95" customHeight="1" x14ac:dyDescent="0.3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47" s="1" customFormat="1" ht="18" customHeight="1" x14ac:dyDescent="0.3">
      <c r="B81" s="26"/>
      <c r="C81" s="24" t="s">
        <v>11</v>
      </c>
      <c r="D81" s="27"/>
      <c r="E81" s="27"/>
      <c r="F81" s="22" t="str">
        <f>F9</f>
        <v>Brno- Maloměřice</v>
      </c>
      <c r="G81" s="27"/>
      <c r="H81" s="27"/>
      <c r="I81" s="27"/>
      <c r="J81" s="27"/>
      <c r="K81" s="24" t="s">
        <v>12</v>
      </c>
      <c r="L81" s="27"/>
      <c r="M81" s="150">
        <f>IF(O9="","",O9)</f>
        <v>43023</v>
      </c>
      <c r="N81" s="150"/>
      <c r="O81" s="150"/>
      <c r="P81" s="150"/>
      <c r="Q81" s="27"/>
      <c r="R81" s="28"/>
    </row>
    <row r="82" spans="2:47" s="1" customFormat="1" ht="6.95" customHeight="1" x14ac:dyDescent="0.3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47" s="1" customFormat="1" ht="15" x14ac:dyDescent="0.3">
      <c r="B83" s="26"/>
      <c r="C83" s="24" t="s">
        <v>13</v>
      </c>
      <c r="D83" s="27"/>
      <c r="E83" s="27"/>
      <c r="F83" s="22" t="str">
        <f>E12</f>
        <v>SŽDC,s.o., Dlážděná 1003/7, Praha 1</v>
      </c>
      <c r="G83" s="27"/>
      <c r="H83" s="27"/>
      <c r="I83" s="27"/>
      <c r="J83" s="27"/>
      <c r="K83" s="24" t="s">
        <v>18</v>
      </c>
      <c r="L83" s="27"/>
      <c r="M83" s="151" t="str">
        <f>E18</f>
        <v>Ing. A.Mudráková</v>
      </c>
      <c r="N83" s="151"/>
      <c r="O83" s="151"/>
      <c r="P83" s="151"/>
      <c r="Q83" s="151"/>
      <c r="R83" s="28"/>
    </row>
    <row r="84" spans="2:47" s="1" customFormat="1" ht="14.45" customHeight="1" x14ac:dyDescent="0.3">
      <c r="B84" s="26"/>
      <c r="C84" s="24" t="s">
        <v>17</v>
      </c>
      <c r="D84" s="27"/>
      <c r="E84" s="27"/>
      <c r="F84" s="22" t="str">
        <f>IF(E15="","",E15)</f>
        <v/>
      </c>
      <c r="G84" s="27"/>
      <c r="H84" s="27"/>
      <c r="I84" s="27"/>
      <c r="J84" s="27"/>
      <c r="K84" s="24" t="s">
        <v>20</v>
      </c>
      <c r="L84" s="27"/>
      <c r="M84" s="151" t="str">
        <f>E21</f>
        <v>Ing. V. Potěšilová</v>
      </c>
      <c r="N84" s="151"/>
      <c r="O84" s="151"/>
      <c r="P84" s="151"/>
      <c r="Q84" s="151"/>
      <c r="R84" s="28"/>
    </row>
    <row r="85" spans="2:47" s="1" customFormat="1" ht="10.35" customHeight="1" x14ac:dyDescent="0.3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47" s="1" customFormat="1" ht="29.25" customHeight="1" x14ac:dyDescent="0.3">
      <c r="B86" s="26"/>
      <c r="C86" s="159" t="s">
        <v>77</v>
      </c>
      <c r="D86" s="160"/>
      <c r="E86" s="160"/>
      <c r="F86" s="160"/>
      <c r="G86" s="160"/>
      <c r="H86" s="57"/>
      <c r="I86" s="57"/>
      <c r="J86" s="57"/>
      <c r="K86" s="57"/>
      <c r="L86" s="57"/>
      <c r="M86" s="57"/>
      <c r="N86" s="159" t="s">
        <v>78</v>
      </c>
      <c r="O86" s="160"/>
      <c r="P86" s="160"/>
      <c r="Q86" s="160"/>
      <c r="R86" s="28"/>
    </row>
    <row r="87" spans="2:47" s="1" customFormat="1" ht="10.35" customHeight="1" x14ac:dyDescent="0.3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47" s="1" customFormat="1" ht="29.25" customHeight="1" x14ac:dyDescent="0.3">
      <c r="B88" s="26"/>
      <c r="C88" s="66" t="s">
        <v>79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161">
        <f>N122</f>
        <v>0</v>
      </c>
      <c r="O88" s="162"/>
      <c r="P88" s="162"/>
      <c r="Q88" s="162"/>
      <c r="R88" s="28"/>
      <c r="AU88" s="15" t="s">
        <v>80</v>
      </c>
    </row>
    <row r="89" spans="2:47" s="2" customFormat="1" ht="24.95" customHeight="1" x14ac:dyDescent="0.3">
      <c r="B89" s="67"/>
      <c r="C89" s="68"/>
      <c r="D89" s="69" t="s">
        <v>81</v>
      </c>
      <c r="E89" s="68"/>
      <c r="F89" s="68"/>
      <c r="G89" s="68"/>
      <c r="H89" s="68"/>
      <c r="I89" s="68"/>
      <c r="J89" s="68"/>
      <c r="K89" s="68"/>
      <c r="L89" s="68"/>
      <c r="M89" s="68"/>
      <c r="N89" s="163">
        <f>N123</f>
        <v>0</v>
      </c>
      <c r="O89" s="164"/>
      <c r="P89" s="164"/>
      <c r="Q89" s="164"/>
      <c r="R89" s="70"/>
    </row>
    <row r="90" spans="2:47" s="3" customFormat="1" ht="19.899999999999999" customHeight="1" x14ac:dyDescent="0.3">
      <c r="B90" s="71"/>
      <c r="C90" s="55"/>
      <c r="D90" s="72" t="s">
        <v>82</v>
      </c>
      <c r="E90" s="55"/>
      <c r="F90" s="55"/>
      <c r="G90" s="55"/>
      <c r="H90" s="55"/>
      <c r="I90" s="55"/>
      <c r="J90" s="55"/>
      <c r="K90" s="55"/>
      <c r="L90" s="55"/>
      <c r="M90" s="55"/>
      <c r="N90" s="165">
        <f>N124</f>
        <v>0</v>
      </c>
      <c r="O90" s="166"/>
      <c r="P90" s="166"/>
      <c r="Q90" s="166"/>
      <c r="R90" s="73"/>
    </row>
    <row r="91" spans="2:47" s="3" customFormat="1" ht="19.899999999999999" customHeight="1" x14ac:dyDescent="0.3">
      <c r="B91" s="71"/>
      <c r="C91" s="55"/>
      <c r="D91" s="72" t="s">
        <v>83</v>
      </c>
      <c r="E91" s="55"/>
      <c r="F91" s="55"/>
      <c r="G91" s="55"/>
      <c r="H91" s="55"/>
      <c r="I91" s="55"/>
      <c r="J91" s="55"/>
      <c r="K91" s="55"/>
      <c r="L91" s="55"/>
      <c r="M91" s="55"/>
      <c r="N91" s="165">
        <f>N152</f>
        <v>0</v>
      </c>
      <c r="O91" s="166"/>
      <c r="P91" s="166"/>
      <c r="Q91" s="166"/>
      <c r="R91" s="73"/>
    </row>
    <row r="92" spans="2:47" s="3" customFormat="1" ht="19.899999999999999" customHeight="1" x14ac:dyDescent="0.3">
      <c r="B92" s="71"/>
      <c r="C92" s="55"/>
      <c r="D92" s="72" t="s">
        <v>84</v>
      </c>
      <c r="E92" s="55"/>
      <c r="F92" s="55"/>
      <c r="G92" s="55"/>
      <c r="H92" s="55"/>
      <c r="I92" s="55"/>
      <c r="J92" s="55"/>
      <c r="K92" s="55"/>
      <c r="L92" s="55"/>
      <c r="M92" s="55"/>
      <c r="N92" s="165">
        <f>N163</f>
        <v>0</v>
      </c>
      <c r="O92" s="166"/>
      <c r="P92" s="166"/>
      <c r="Q92" s="166"/>
      <c r="R92" s="73"/>
    </row>
    <row r="93" spans="2:47" s="3" customFormat="1" ht="19.899999999999999" customHeight="1" x14ac:dyDescent="0.3">
      <c r="B93" s="71"/>
      <c r="C93" s="55"/>
      <c r="D93" s="72" t="s">
        <v>85</v>
      </c>
      <c r="E93" s="55"/>
      <c r="F93" s="55"/>
      <c r="G93" s="55"/>
      <c r="H93" s="55"/>
      <c r="I93" s="55"/>
      <c r="J93" s="55"/>
      <c r="K93" s="55"/>
      <c r="L93" s="55"/>
      <c r="M93" s="55"/>
      <c r="N93" s="165">
        <f>N169</f>
        <v>0</v>
      </c>
      <c r="O93" s="166"/>
      <c r="P93" s="166"/>
      <c r="Q93" s="166"/>
      <c r="R93" s="73"/>
    </row>
    <row r="94" spans="2:47" s="3" customFormat="1" ht="19.899999999999999" customHeight="1" x14ac:dyDescent="0.3">
      <c r="B94" s="71"/>
      <c r="C94" s="55"/>
      <c r="D94" s="72" t="s">
        <v>86</v>
      </c>
      <c r="E94" s="55"/>
      <c r="F94" s="55"/>
      <c r="G94" s="55"/>
      <c r="H94" s="55"/>
      <c r="I94" s="55"/>
      <c r="J94" s="55"/>
      <c r="K94" s="55"/>
      <c r="L94" s="55"/>
      <c r="M94" s="55"/>
      <c r="N94" s="165">
        <f>N174</f>
        <v>0</v>
      </c>
      <c r="O94" s="166"/>
      <c r="P94" s="166"/>
      <c r="Q94" s="166"/>
      <c r="R94" s="73"/>
    </row>
    <row r="95" spans="2:47" s="3" customFormat="1" ht="14.85" customHeight="1" x14ac:dyDescent="0.3">
      <c r="B95" s="71"/>
      <c r="C95" s="55"/>
      <c r="D95" s="72" t="s">
        <v>87</v>
      </c>
      <c r="E95" s="55"/>
      <c r="F95" s="55"/>
      <c r="G95" s="55"/>
      <c r="H95" s="55"/>
      <c r="I95" s="55"/>
      <c r="J95" s="55"/>
      <c r="K95" s="55"/>
      <c r="L95" s="55"/>
      <c r="M95" s="55"/>
      <c r="N95" s="165">
        <f>N175</f>
        <v>0</v>
      </c>
      <c r="O95" s="166"/>
      <c r="P95" s="166"/>
      <c r="Q95" s="166"/>
      <c r="R95" s="73"/>
    </row>
    <row r="96" spans="2:47" s="2" customFormat="1" ht="24.95" customHeight="1" x14ac:dyDescent="0.3">
      <c r="B96" s="67"/>
      <c r="C96" s="68"/>
      <c r="D96" s="69" t="s">
        <v>88</v>
      </c>
      <c r="E96" s="68"/>
      <c r="F96" s="68"/>
      <c r="G96" s="68"/>
      <c r="H96" s="68"/>
      <c r="I96" s="68"/>
      <c r="J96" s="68"/>
      <c r="K96" s="68"/>
      <c r="L96" s="68"/>
      <c r="M96" s="68"/>
      <c r="N96" s="163">
        <f>N177</f>
        <v>0</v>
      </c>
      <c r="O96" s="164"/>
      <c r="P96" s="164"/>
      <c r="Q96" s="164"/>
      <c r="R96" s="70"/>
    </row>
    <row r="97" spans="2:21" s="3" customFormat="1" ht="19.899999999999999" customHeight="1" x14ac:dyDescent="0.3">
      <c r="B97" s="71"/>
      <c r="C97" s="55"/>
      <c r="D97" s="72" t="s">
        <v>89</v>
      </c>
      <c r="E97" s="55"/>
      <c r="F97" s="55"/>
      <c r="G97" s="55"/>
      <c r="H97" s="55"/>
      <c r="I97" s="55"/>
      <c r="J97" s="55"/>
      <c r="K97" s="55"/>
      <c r="L97" s="55"/>
      <c r="M97" s="55"/>
      <c r="N97" s="165">
        <f>N178</f>
        <v>0</v>
      </c>
      <c r="O97" s="166"/>
      <c r="P97" s="166"/>
      <c r="Q97" s="166"/>
      <c r="R97" s="73"/>
    </row>
    <row r="98" spans="2:21" s="3" customFormat="1" ht="19.899999999999999" customHeight="1" x14ac:dyDescent="0.3">
      <c r="B98" s="71"/>
      <c r="C98" s="55"/>
      <c r="D98" s="72" t="s">
        <v>90</v>
      </c>
      <c r="E98" s="55"/>
      <c r="F98" s="55"/>
      <c r="G98" s="55"/>
      <c r="H98" s="55"/>
      <c r="I98" s="55"/>
      <c r="J98" s="55"/>
      <c r="K98" s="55"/>
      <c r="L98" s="55"/>
      <c r="M98" s="55"/>
      <c r="N98" s="165">
        <f>N185</f>
        <v>0</v>
      </c>
      <c r="O98" s="166"/>
      <c r="P98" s="166"/>
      <c r="Q98" s="166"/>
      <c r="R98" s="73"/>
    </row>
    <row r="99" spans="2:21" s="3" customFormat="1" ht="19.899999999999999" customHeight="1" x14ac:dyDescent="0.3">
      <c r="B99" s="71"/>
      <c r="C99" s="55"/>
      <c r="D99" s="72" t="s">
        <v>91</v>
      </c>
      <c r="E99" s="55"/>
      <c r="F99" s="55"/>
      <c r="G99" s="55"/>
      <c r="H99" s="55"/>
      <c r="I99" s="55"/>
      <c r="J99" s="55"/>
      <c r="K99" s="55"/>
      <c r="L99" s="55"/>
      <c r="M99" s="55"/>
      <c r="N99" s="165">
        <f>N195</f>
        <v>0</v>
      </c>
      <c r="O99" s="166"/>
      <c r="P99" s="166"/>
      <c r="Q99" s="166"/>
      <c r="R99" s="73"/>
    </row>
    <row r="100" spans="2:21" s="2" customFormat="1" ht="24.95" customHeight="1" x14ac:dyDescent="0.3">
      <c r="B100" s="67"/>
      <c r="C100" s="68"/>
      <c r="D100" s="69" t="s">
        <v>92</v>
      </c>
      <c r="E100" s="68"/>
      <c r="F100" s="68"/>
      <c r="G100" s="68"/>
      <c r="H100" s="68"/>
      <c r="I100" s="68"/>
      <c r="J100" s="68"/>
      <c r="K100" s="68"/>
      <c r="L100" s="68"/>
      <c r="M100" s="68"/>
      <c r="N100" s="163">
        <f>N223</f>
        <v>0</v>
      </c>
      <c r="O100" s="164"/>
      <c r="P100" s="164"/>
      <c r="Q100" s="164"/>
      <c r="R100" s="70"/>
    </row>
    <row r="101" spans="2:21" s="3" customFormat="1" ht="19.899999999999999" customHeight="1" x14ac:dyDescent="0.3">
      <c r="B101" s="71"/>
      <c r="C101" s="55"/>
      <c r="D101" s="72" t="s">
        <v>93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165">
        <f>N224</f>
        <v>0</v>
      </c>
      <c r="O101" s="166"/>
      <c r="P101" s="166"/>
      <c r="Q101" s="166"/>
      <c r="R101" s="73"/>
    </row>
    <row r="102" spans="2:21" s="1" customFormat="1" ht="21.75" customHeight="1" x14ac:dyDescent="0.3">
      <c r="B102" s="26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8"/>
    </row>
    <row r="103" spans="2:21" s="1" customFormat="1" ht="29.25" customHeight="1" x14ac:dyDescent="0.3">
      <c r="B103" s="26"/>
      <c r="C103" s="66" t="s">
        <v>94</v>
      </c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162">
        <v>0</v>
      </c>
      <c r="O103" s="167"/>
      <c r="P103" s="167"/>
      <c r="Q103" s="167"/>
      <c r="R103" s="28"/>
      <c r="T103" s="74"/>
      <c r="U103" s="75" t="s">
        <v>23</v>
      </c>
    </row>
    <row r="104" spans="2:21" s="1" customFormat="1" ht="18" customHeight="1" x14ac:dyDescent="0.3">
      <c r="B104" s="26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8"/>
    </row>
    <row r="105" spans="2:21" s="1" customFormat="1" ht="29.25" customHeight="1" x14ac:dyDescent="0.3">
      <c r="B105" s="26"/>
      <c r="C105" s="56" t="s">
        <v>46</v>
      </c>
      <c r="D105" s="57"/>
      <c r="E105" s="57"/>
      <c r="F105" s="57"/>
      <c r="G105" s="57"/>
      <c r="H105" s="57"/>
      <c r="I105" s="57"/>
      <c r="J105" s="57"/>
      <c r="K105" s="57"/>
      <c r="L105" s="168">
        <f>ROUND(SUM(N88+N103),2)</f>
        <v>0</v>
      </c>
      <c r="M105" s="168"/>
      <c r="N105" s="168"/>
      <c r="O105" s="168"/>
      <c r="P105" s="168"/>
      <c r="Q105" s="168"/>
      <c r="R105" s="28"/>
    </row>
    <row r="106" spans="2:21" s="1" customFormat="1" ht="6.95" customHeight="1" x14ac:dyDescent="0.3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3"/>
    </row>
    <row r="110" spans="2:21" s="1" customFormat="1" ht="6.95" customHeight="1" x14ac:dyDescent="0.3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6"/>
    </row>
    <row r="111" spans="2:21" s="1" customFormat="1" ht="36.950000000000003" customHeight="1" x14ac:dyDescent="0.3">
      <c r="B111" s="26"/>
      <c r="C111" s="144" t="s">
        <v>95</v>
      </c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  <c r="O111" s="149"/>
      <c r="P111" s="149"/>
      <c r="Q111" s="149"/>
      <c r="R111" s="28"/>
    </row>
    <row r="112" spans="2:21" s="1" customFormat="1" ht="6.95" customHeight="1" x14ac:dyDescent="0.3">
      <c r="B112" s="26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8"/>
    </row>
    <row r="113" spans="2:65" s="1" customFormat="1" ht="30" customHeight="1" x14ac:dyDescent="0.3">
      <c r="B113" s="26"/>
      <c r="C113" s="24" t="s">
        <v>7</v>
      </c>
      <c r="D113" s="27"/>
      <c r="E113" s="27"/>
      <c r="F113" s="146" t="str">
        <f>F6</f>
        <v>HZS JPO Brno, Brno Maloměřice – přístavba garáží</v>
      </c>
      <c r="G113" s="147"/>
      <c r="H113" s="147"/>
      <c r="I113" s="147"/>
      <c r="J113" s="147"/>
      <c r="K113" s="147"/>
      <c r="L113" s="147"/>
      <c r="M113" s="147"/>
      <c r="N113" s="147"/>
      <c r="O113" s="147"/>
      <c r="P113" s="147"/>
      <c r="Q113" s="27"/>
      <c r="R113" s="28"/>
    </row>
    <row r="114" spans="2:65" s="1" customFormat="1" ht="36.950000000000003" customHeight="1" x14ac:dyDescent="0.3">
      <c r="B114" s="26"/>
      <c r="C114" s="47" t="s">
        <v>68</v>
      </c>
      <c r="D114" s="27"/>
      <c r="E114" s="27"/>
      <c r="F114" s="158" t="str">
        <f>F7</f>
        <v>PS 01 - ČOV, ruční mytí vozidel</v>
      </c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27"/>
      <c r="R114" s="28"/>
    </row>
    <row r="115" spans="2:65" s="1" customFormat="1" ht="6.95" customHeight="1" x14ac:dyDescent="0.3">
      <c r="B115" s="26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8"/>
    </row>
    <row r="116" spans="2:65" s="1" customFormat="1" ht="18" customHeight="1" x14ac:dyDescent="0.3">
      <c r="B116" s="26"/>
      <c r="C116" s="24" t="s">
        <v>11</v>
      </c>
      <c r="D116" s="27"/>
      <c r="E116" s="27"/>
      <c r="F116" s="22" t="str">
        <f>F9</f>
        <v>Brno- Maloměřice</v>
      </c>
      <c r="G116" s="27"/>
      <c r="H116" s="27"/>
      <c r="I116" s="27"/>
      <c r="J116" s="27"/>
      <c r="K116" s="24" t="s">
        <v>12</v>
      </c>
      <c r="L116" s="27"/>
      <c r="M116" s="150">
        <f>IF(O9="","",O9)</f>
        <v>43023</v>
      </c>
      <c r="N116" s="150"/>
      <c r="O116" s="150"/>
      <c r="P116" s="150"/>
      <c r="Q116" s="27"/>
      <c r="R116" s="28"/>
    </row>
    <row r="117" spans="2:65" s="1" customFormat="1" ht="6.95" customHeight="1" x14ac:dyDescent="0.3">
      <c r="B117" s="26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8"/>
    </row>
    <row r="118" spans="2:65" s="1" customFormat="1" ht="15" x14ac:dyDescent="0.3">
      <c r="B118" s="26"/>
      <c r="C118" s="24" t="s">
        <v>13</v>
      </c>
      <c r="D118" s="27"/>
      <c r="E118" s="27"/>
      <c r="F118" s="22" t="str">
        <f>E12</f>
        <v>SŽDC,s.o., Dlážděná 1003/7, Praha 1</v>
      </c>
      <c r="G118" s="27"/>
      <c r="H118" s="27"/>
      <c r="I118" s="27"/>
      <c r="J118" s="27"/>
      <c r="K118" s="24" t="s">
        <v>18</v>
      </c>
      <c r="L118" s="27"/>
      <c r="M118" s="151" t="str">
        <f>E18</f>
        <v>Ing. A.Mudráková</v>
      </c>
      <c r="N118" s="151"/>
      <c r="O118" s="151"/>
      <c r="P118" s="151"/>
      <c r="Q118" s="151"/>
      <c r="R118" s="28"/>
    </row>
    <row r="119" spans="2:65" s="1" customFormat="1" ht="14.45" customHeight="1" x14ac:dyDescent="0.3">
      <c r="B119" s="26"/>
      <c r="C119" s="24" t="s">
        <v>17</v>
      </c>
      <c r="D119" s="27"/>
      <c r="E119" s="27"/>
      <c r="F119" s="22" t="str">
        <f>IF(E15="","",E15)</f>
        <v/>
      </c>
      <c r="G119" s="27"/>
      <c r="H119" s="27"/>
      <c r="I119" s="27"/>
      <c r="J119" s="27"/>
      <c r="K119" s="24" t="s">
        <v>20</v>
      </c>
      <c r="L119" s="27"/>
      <c r="M119" s="151" t="str">
        <f>E21</f>
        <v>Ing. V. Potěšilová</v>
      </c>
      <c r="N119" s="151"/>
      <c r="O119" s="151"/>
      <c r="P119" s="151"/>
      <c r="Q119" s="151"/>
      <c r="R119" s="28"/>
    </row>
    <row r="120" spans="2:65" s="1" customFormat="1" ht="10.35" customHeight="1" x14ac:dyDescent="0.3">
      <c r="B120" s="26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8"/>
    </row>
    <row r="121" spans="2:65" s="4" customFormat="1" ht="29.25" customHeight="1" x14ac:dyDescent="0.3">
      <c r="B121" s="76"/>
      <c r="C121" s="77" t="s">
        <v>96</v>
      </c>
      <c r="D121" s="78" t="s">
        <v>97</v>
      </c>
      <c r="E121" s="78" t="s">
        <v>39</v>
      </c>
      <c r="F121" s="169" t="s">
        <v>98</v>
      </c>
      <c r="G121" s="169"/>
      <c r="H121" s="169"/>
      <c r="I121" s="169"/>
      <c r="J121" s="78" t="s">
        <v>99</v>
      </c>
      <c r="K121" s="78" t="s">
        <v>100</v>
      </c>
      <c r="L121" s="169" t="s">
        <v>101</v>
      </c>
      <c r="M121" s="169"/>
      <c r="N121" s="169" t="s">
        <v>78</v>
      </c>
      <c r="O121" s="169"/>
      <c r="P121" s="169"/>
      <c r="Q121" s="170"/>
      <c r="R121" s="79"/>
      <c r="T121" s="50" t="s">
        <v>102</v>
      </c>
      <c r="U121" s="51" t="s">
        <v>23</v>
      </c>
      <c r="V121" s="51" t="s">
        <v>103</v>
      </c>
      <c r="W121" s="51" t="s">
        <v>104</v>
      </c>
      <c r="X121" s="51" t="s">
        <v>105</v>
      </c>
      <c r="Y121" s="51" t="s">
        <v>106</v>
      </c>
      <c r="Z121" s="51" t="s">
        <v>107</v>
      </c>
      <c r="AA121" s="51" t="s">
        <v>108</v>
      </c>
      <c r="AB121" s="52" t="s">
        <v>109</v>
      </c>
    </row>
    <row r="122" spans="2:65" s="1" customFormat="1" ht="29.25" customHeight="1" x14ac:dyDescent="0.35">
      <c r="B122" s="26"/>
      <c r="C122" s="54" t="s">
        <v>74</v>
      </c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191">
        <f>BK122</f>
        <v>0</v>
      </c>
      <c r="O122" s="192"/>
      <c r="P122" s="192"/>
      <c r="Q122" s="192"/>
      <c r="R122" s="28"/>
      <c r="T122" s="53"/>
      <c r="U122" s="33"/>
      <c r="V122" s="33"/>
      <c r="W122" s="80">
        <f>W123+W177+W223</f>
        <v>53.097406999999997</v>
      </c>
      <c r="X122" s="33"/>
      <c r="Y122" s="80">
        <f>Y123+Y177+Y223</f>
        <v>4.3192899000000011</v>
      </c>
      <c r="Z122" s="33"/>
      <c r="AA122" s="80">
        <f>AA123+AA177+AA223</f>
        <v>0</v>
      </c>
      <c r="AB122" s="34"/>
      <c r="AT122" s="15" t="s">
        <v>40</v>
      </c>
      <c r="AU122" s="15" t="s">
        <v>80</v>
      </c>
      <c r="BK122" s="81">
        <f>BK123+BK177+BK223</f>
        <v>0</v>
      </c>
    </row>
    <row r="123" spans="2:65" s="5" customFormat="1" ht="37.35" customHeight="1" x14ac:dyDescent="0.35">
      <c r="B123" s="82"/>
      <c r="C123" s="83"/>
      <c r="D123" s="84" t="s">
        <v>81</v>
      </c>
      <c r="E123" s="84"/>
      <c r="F123" s="84"/>
      <c r="G123" s="84"/>
      <c r="H123" s="84"/>
      <c r="I123" s="84"/>
      <c r="J123" s="84"/>
      <c r="K123" s="84"/>
      <c r="L123" s="84"/>
      <c r="M123" s="84"/>
      <c r="N123" s="193">
        <f>BK123</f>
        <v>0</v>
      </c>
      <c r="O123" s="163"/>
      <c r="P123" s="163"/>
      <c r="Q123" s="163"/>
      <c r="R123" s="85"/>
      <c r="T123" s="86"/>
      <c r="U123" s="83"/>
      <c r="V123" s="83"/>
      <c r="W123" s="87">
        <f>W124+W152+W163+W169+W174</f>
        <v>33.079855000000002</v>
      </c>
      <c r="X123" s="83"/>
      <c r="Y123" s="87">
        <f>Y124+Y152+Y163+Y169+Y174</f>
        <v>4.2570114000000006</v>
      </c>
      <c r="Z123" s="83"/>
      <c r="AA123" s="87">
        <f>AA124+AA152+AA163+AA169+AA174</f>
        <v>0</v>
      </c>
      <c r="AB123" s="88"/>
      <c r="AR123" s="89" t="s">
        <v>42</v>
      </c>
      <c r="AT123" s="90" t="s">
        <v>40</v>
      </c>
      <c r="AU123" s="90" t="s">
        <v>41</v>
      </c>
      <c r="AY123" s="89" t="s">
        <v>110</v>
      </c>
      <c r="BK123" s="91">
        <f>BK124+BK152+BK163+BK169+BK174</f>
        <v>0</v>
      </c>
    </row>
    <row r="124" spans="2:65" s="5" customFormat="1" ht="19.899999999999999" customHeight="1" x14ac:dyDescent="0.3">
      <c r="B124" s="82"/>
      <c r="C124" s="83"/>
      <c r="D124" s="92" t="s">
        <v>82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194">
        <f>BK124</f>
        <v>0</v>
      </c>
      <c r="O124" s="195"/>
      <c r="P124" s="195"/>
      <c r="Q124" s="195"/>
      <c r="R124" s="85"/>
      <c r="T124" s="86"/>
      <c r="U124" s="83"/>
      <c r="V124" s="83"/>
      <c r="W124" s="87">
        <f>SUM(W125:W151)</f>
        <v>24.761495</v>
      </c>
      <c r="X124" s="83"/>
      <c r="Y124" s="87">
        <f>SUM(Y125:Y151)</f>
        <v>0</v>
      </c>
      <c r="Z124" s="83"/>
      <c r="AA124" s="87">
        <f>SUM(AA125:AA151)</f>
        <v>0</v>
      </c>
      <c r="AB124" s="88"/>
      <c r="AR124" s="89" t="s">
        <v>42</v>
      </c>
      <c r="AT124" s="90" t="s">
        <v>40</v>
      </c>
      <c r="AU124" s="90" t="s">
        <v>42</v>
      </c>
      <c r="AY124" s="89" t="s">
        <v>110</v>
      </c>
      <c r="BK124" s="91">
        <f>SUM(BK125:BK151)</f>
        <v>0</v>
      </c>
    </row>
    <row r="125" spans="2:65" s="1" customFormat="1" ht="25.5" customHeight="1" x14ac:dyDescent="0.3">
      <c r="B125" s="93"/>
      <c r="C125" s="94" t="s">
        <v>42</v>
      </c>
      <c r="D125" s="94" t="s">
        <v>111</v>
      </c>
      <c r="E125" s="95" t="s">
        <v>112</v>
      </c>
      <c r="F125" s="171" t="s">
        <v>113</v>
      </c>
      <c r="G125" s="171"/>
      <c r="H125" s="171"/>
      <c r="I125" s="171"/>
      <c r="J125" s="96" t="s">
        <v>114</v>
      </c>
      <c r="K125" s="97">
        <v>10.835000000000001</v>
      </c>
      <c r="L125" s="172"/>
      <c r="M125" s="172"/>
      <c r="N125" s="172">
        <f>ROUND(L125*K125,2)</f>
        <v>0</v>
      </c>
      <c r="O125" s="172"/>
      <c r="P125" s="172"/>
      <c r="Q125" s="172"/>
      <c r="R125" s="98"/>
      <c r="T125" s="99" t="s">
        <v>1</v>
      </c>
      <c r="U125" s="31" t="s">
        <v>24</v>
      </c>
      <c r="V125" s="100">
        <v>1.43</v>
      </c>
      <c r="W125" s="100">
        <f>V125*K125</f>
        <v>15.494050000000001</v>
      </c>
      <c r="X125" s="100">
        <v>0</v>
      </c>
      <c r="Y125" s="100">
        <f>X125*K125</f>
        <v>0</v>
      </c>
      <c r="Z125" s="100">
        <v>0</v>
      </c>
      <c r="AA125" s="100">
        <f>Z125*K125</f>
        <v>0</v>
      </c>
      <c r="AB125" s="101" t="s">
        <v>1</v>
      </c>
      <c r="AR125" s="15" t="s">
        <v>115</v>
      </c>
      <c r="AT125" s="15" t="s">
        <v>111</v>
      </c>
      <c r="AU125" s="15" t="s">
        <v>44</v>
      </c>
      <c r="AY125" s="15" t="s">
        <v>110</v>
      </c>
      <c r="BE125" s="102">
        <f>IF(U125="základní",N125,0)</f>
        <v>0</v>
      </c>
      <c r="BF125" s="102">
        <f>IF(U125="snížená",N125,0)</f>
        <v>0</v>
      </c>
      <c r="BG125" s="102">
        <f>IF(U125="zákl. přenesená",N125,0)</f>
        <v>0</v>
      </c>
      <c r="BH125" s="102">
        <f>IF(U125="sníž. přenesená",N125,0)</f>
        <v>0</v>
      </c>
      <c r="BI125" s="102">
        <f>IF(U125="nulová",N125,0)</f>
        <v>0</v>
      </c>
      <c r="BJ125" s="15" t="s">
        <v>42</v>
      </c>
      <c r="BK125" s="102">
        <f>ROUND(L125*K125,2)</f>
        <v>0</v>
      </c>
      <c r="BL125" s="15" t="s">
        <v>115</v>
      </c>
      <c r="BM125" s="15" t="s">
        <v>116</v>
      </c>
    </row>
    <row r="126" spans="2:65" s="6" customFormat="1" ht="16.5" customHeight="1" x14ac:dyDescent="0.3">
      <c r="B126" s="103"/>
      <c r="C126" s="104"/>
      <c r="D126" s="104"/>
      <c r="E126" s="105" t="s">
        <v>1</v>
      </c>
      <c r="F126" s="173" t="s">
        <v>117</v>
      </c>
      <c r="G126" s="174"/>
      <c r="H126" s="174"/>
      <c r="I126" s="174"/>
      <c r="J126" s="104"/>
      <c r="K126" s="105" t="s">
        <v>1</v>
      </c>
      <c r="L126" s="104"/>
      <c r="M126" s="104"/>
      <c r="N126" s="104"/>
      <c r="O126" s="104"/>
      <c r="P126" s="104"/>
      <c r="Q126" s="104"/>
      <c r="R126" s="106"/>
      <c r="T126" s="107"/>
      <c r="U126" s="104"/>
      <c r="V126" s="104"/>
      <c r="W126" s="104"/>
      <c r="X126" s="104"/>
      <c r="Y126" s="104"/>
      <c r="Z126" s="104"/>
      <c r="AA126" s="104"/>
      <c r="AB126" s="108"/>
      <c r="AT126" s="109" t="s">
        <v>118</v>
      </c>
      <c r="AU126" s="109" t="s">
        <v>44</v>
      </c>
      <c r="AV126" s="6" t="s">
        <v>42</v>
      </c>
      <c r="AW126" s="6" t="s">
        <v>19</v>
      </c>
      <c r="AX126" s="6" t="s">
        <v>41</v>
      </c>
      <c r="AY126" s="109" t="s">
        <v>110</v>
      </c>
    </row>
    <row r="127" spans="2:65" s="7" customFormat="1" ht="16.5" customHeight="1" x14ac:dyDescent="0.3">
      <c r="B127" s="110"/>
      <c r="C127" s="111"/>
      <c r="D127" s="111"/>
      <c r="E127" s="112" t="s">
        <v>1</v>
      </c>
      <c r="F127" s="175" t="s">
        <v>119</v>
      </c>
      <c r="G127" s="176"/>
      <c r="H127" s="176"/>
      <c r="I127" s="176"/>
      <c r="J127" s="111"/>
      <c r="K127" s="113">
        <v>12.65</v>
      </c>
      <c r="L127" s="111"/>
      <c r="M127" s="111"/>
      <c r="N127" s="111"/>
      <c r="O127" s="111"/>
      <c r="P127" s="111"/>
      <c r="Q127" s="111"/>
      <c r="R127" s="114"/>
      <c r="T127" s="115"/>
      <c r="U127" s="111"/>
      <c r="V127" s="111"/>
      <c r="W127" s="111"/>
      <c r="X127" s="111"/>
      <c r="Y127" s="111"/>
      <c r="Z127" s="111"/>
      <c r="AA127" s="111"/>
      <c r="AB127" s="116"/>
      <c r="AT127" s="117" t="s">
        <v>118</v>
      </c>
      <c r="AU127" s="117" t="s">
        <v>44</v>
      </c>
      <c r="AV127" s="7" t="s">
        <v>44</v>
      </c>
      <c r="AW127" s="7" t="s">
        <v>19</v>
      </c>
      <c r="AX127" s="7" t="s">
        <v>41</v>
      </c>
      <c r="AY127" s="117" t="s">
        <v>110</v>
      </c>
    </row>
    <row r="128" spans="2:65" s="6" customFormat="1" ht="16.5" customHeight="1" x14ac:dyDescent="0.3">
      <c r="B128" s="103"/>
      <c r="C128" s="104"/>
      <c r="D128" s="104"/>
      <c r="E128" s="105" t="s">
        <v>1</v>
      </c>
      <c r="F128" s="177" t="s">
        <v>120</v>
      </c>
      <c r="G128" s="178"/>
      <c r="H128" s="178"/>
      <c r="I128" s="178"/>
      <c r="J128" s="104"/>
      <c r="K128" s="105" t="s">
        <v>1</v>
      </c>
      <c r="L128" s="104"/>
      <c r="M128" s="104"/>
      <c r="N128" s="104"/>
      <c r="O128" s="104"/>
      <c r="P128" s="104"/>
      <c r="Q128" s="104"/>
      <c r="R128" s="106"/>
      <c r="T128" s="107"/>
      <c r="U128" s="104"/>
      <c r="V128" s="104"/>
      <c r="W128" s="104"/>
      <c r="X128" s="104"/>
      <c r="Y128" s="104"/>
      <c r="Z128" s="104"/>
      <c r="AA128" s="104"/>
      <c r="AB128" s="108"/>
      <c r="AT128" s="109" t="s">
        <v>118</v>
      </c>
      <c r="AU128" s="109" t="s">
        <v>44</v>
      </c>
      <c r="AV128" s="6" t="s">
        <v>42</v>
      </c>
      <c r="AW128" s="6" t="s">
        <v>19</v>
      </c>
      <c r="AX128" s="6" t="s">
        <v>41</v>
      </c>
      <c r="AY128" s="109" t="s">
        <v>110</v>
      </c>
    </row>
    <row r="129" spans="2:65" s="7" customFormat="1" ht="16.5" customHeight="1" x14ac:dyDescent="0.3">
      <c r="B129" s="110"/>
      <c r="C129" s="111"/>
      <c r="D129" s="111"/>
      <c r="E129" s="112" t="s">
        <v>1</v>
      </c>
      <c r="F129" s="175" t="s">
        <v>121</v>
      </c>
      <c r="G129" s="176"/>
      <c r="H129" s="176"/>
      <c r="I129" s="176"/>
      <c r="J129" s="111"/>
      <c r="K129" s="113">
        <v>6.6</v>
      </c>
      <c r="L129" s="111"/>
      <c r="M129" s="111"/>
      <c r="N129" s="111"/>
      <c r="O129" s="111"/>
      <c r="P129" s="111"/>
      <c r="Q129" s="111"/>
      <c r="R129" s="114"/>
      <c r="T129" s="115"/>
      <c r="U129" s="111"/>
      <c r="V129" s="111"/>
      <c r="W129" s="111"/>
      <c r="X129" s="111"/>
      <c r="Y129" s="111"/>
      <c r="Z129" s="111"/>
      <c r="AA129" s="111"/>
      <c r="AB129" s="116"/>
      <c r="AT129" s="117" t="s">
        <v>118</v>
      </c>
      <c r="AU129" s="117" t="s">
        <v>44</v>
      </c>
      <c r="AV129" s="7" t="s">
        <v>44</v>
      </c>
      <c r="AW129" s="7" t="s">
        <v>19</v>
      </c>
      <c r="AX129" s="7" t="s">
        <v>41</v>
      </c>
      <c r="AY129" s="117" t="s">
        <v>110</v>
      </c>
    </row>
    <row r="130" spans="2:65" s="8" customFormat="1" ht="16.5" customHeight="1" x14ac:dyDescent="0.3">
      <c r="B130" s="118"/>
      <c r="C130" s="119"/>
      <c r="D130" s="119"/>
      <c r="E130" s="120" t="s">
        <v>122</v>
      </c>
      <c r="F130" s="179" t="s">
        <v>123</v>
      </c>
      <c r="G130" s="180"/>
      <c r="H130" s="180"/>
      <c r="I130" s="180"/>
      <c r="J130" s="119"/>
      <c r="K130" s="121">
        <v>19.25</v>
      </c>
      <c r="L130" s="119"/>
      <c r="M130" s="119"/>
      <c r="N130" s="119"/>
      <c r="O130" s="119"/>
      <c r="P130" s="119"/>
      <c r="Q130" s="119"/>
      <c r="R130" s="122"/>
      <c r="T130" s="123"/>
      <c r="U130" s="119"/>
      <c r="V130" s="119"/>
      <c r="W130" s="119"/>
      <c r="X130" s="119"/>
      <c r="Y130" s="119"/>
      <c r="Z130" s="119"/>
      <c r="AA130" s="119"/>
      <c r="AB130" s="124"/>
      <c r="AT130" s="125" t="s">
        <v>118</v>
      </c>
      <c r="AU130" s="125" t="s">
        <v>44</v>
      </c>
      <c r="AV130" s="8" t="s">
        <v>45</v>
      </c>
      <c r="AW130" s="8" t="s">
        <v>19</v>
      </c>
      <c r="AX130" s="8" t="s">
        <v>41</v>
      </c>
      <c r="AY130" s="125" t="s">
        <v>110</v>
      </c>
    </row>
    <row r="131" spans="2:65" s="6" customFormat="1" ht="16.5" customHeight="1" x14ac:dyDescent="0.3">
      <c r="B131" s="103"/>
      <c r="C131" s="104"/>
      <c r="D131" s="104"/>
      <c r="E131" s="105" t="s">
        <v>1</v>
      </c>
      <c r="F131" s="177" t="s">
        <v>124</v>
      </c>
      <c r="G131" s="178"/>
      <c r="H131" s="178"/>
      <c r="I131" s="178"/>
      <c r="J131" s="104"/>
      <c r="K131" s="105" t="s">
        <v>1</v>
      </c>
      <c r="L131" s="104"/>
      <c r="M131" s="104"/>
      <c r="N131" s="104"/>
      <c r="O131" s="104"/>
      <c r="P131" s="104"/>
      <c r="Q131" s="104"/>
      <c r="R131" s="106"/>
      <c r="T131" s="107"/>
      <c r="U131" s="104"/>
      <c r="V131" s="104"/>
      <c r="W131" s="104"/>
      <c r="X131" s="104"/>
      <c r="Y131" s="104"/>
      <c r="Z131" s="104"/>
      <c r="AA131" s="104"/>
      <c r="AB131" s="108"/>
      <c r="AT131" s="109" t="s">
        <v>118</v>
      </c>
      <c r="AU131" s="109" t="s">
        <v>44</v>
      </c>
      <c r="AV131" s="6" t="s">
        <v>42</v>
      </c>
      <c r="AW131" s="6" t="s">
        <v>19</v>
      </c>
      <c r="AX131" s="6" t="s">
        <v>41</v>
      </c>
      <c r="AY131" s="109" t="s">
        <v>110</v>
      </c>
    </row>
    <row r="132" spans="2:65" s="7" customFormat="1" ht="16.5" customHeight="1" x14ac:dyDescent="0.3">
      <c r="B132" s="110"/>
      <c r="C132" s="111"/>
      <c r="D132" s="111"/>
      <c r="E132" s="112" t="s">
        <v>1</v>
      </c>
      <c r="F132" s="175" t="s">
        <v>125</v>
      </c>
      <c r="G132" s="176"/>
      <c r="H132" s="176"/>
      <c r="I132" s="176"/>
      <c r="J132" s="111"/>
      <c r="K132" s="113">
        <v>-8.4149999999999991</v>
      </c>
      <c r="L132" s="111"/>
      <c r="M132" s="111"/>
      <c r="N132" s="111"/>
      <c r="O132" s="111"/>
      <c r="P132" s="111"/>
      <c r="Q132" s="111"/>
      <c r="R132" s="114"/>
      <c r="T132" s="115"/>
      <c r="U132" s="111"/>
      <c r="V132" s="111"/>
      <c r="W132" s="111"/>
      <c r="X132" s="111"/>
      <c r="Y132" s="111"/>
      <c r="Z132" s="111"/>
      <c r="AA132" s="111"/>
      <c r="AB132" s="116"/>
      <c r="AT132" s="117" t="s">
        <v>118</v>
      </c>
      <c r="AU132" s="117" t="s">
        <v>44</v>
      </c>
      <c r="AV132" s="7" t="s">
        <v>44</v>
      </c>
      <c r="AW132" s="7" t="s">
        <v>19</v>
      </c>
      <c r="AX132" s="7" t="s">
        <v>41</v>
      </c>
      <c r="AY132" s="117" t="s">
        <v>110</v>
      </c>
    </row>
    <row r="133" spans="2:65" s="9" customFormat="1" ht="16.5" customHeight="1" x14ac:dyDescent="0.3">
      <c r="B133" s="126"/>
      <c r="C133" s="127"/>
      <c r="D133" s="127"/>
      <c r="E133" s="128" t="s">
        <v>52</v>
      </c>
      <c r="F133" s="181" t="s">
        <v>126</v>
      </c>
      <c r="G133" s="182"/>
      <c r="H133" s="182"/>
      <c r="I133" s="182"/>
      <c r="J133" s="127"/>
      <c r="K133" s="129">
        <v>10.835000000000001</v>
      </c>
      <c r="L133" s="127"/>
      <c r="M133" s="127"/>
      <c r="N133" s="127"/>
      <c r="O133" s="127"/>
      <c r="P133" s="127"/>
      <c r="Q133" s="127"/>
      <c r="R133" s="130"/>
      <c r="T133" s="131"/>
      <c r="U133" s="127"/>
      <c r="V133" s="127"/>
      <c r="W133" s="127"/>
      <c r="X133" s="127"/>
      <c r="Y133" s="127"/>
      <c r="Z133" s="127"/>
      <c r="AA133" s="127"/>
      <c r="AB133" s="132"/>
      <c r="AT133" s="133" t="s">
        <v>118</v>
      </c>
      <c r="AU133" s="133" t="s">
        <v>44</v>
      </c>
      <c r="AV133" s="9" t="s">
        <v>115</v>
      </c>
      <c r="AW133" s="9" t="s">
        <v>19</v>
      </c>
      <c r="AX133" s="9" t="s">
        <v>42</v>
      </c>
      <c r="AY133" s="133" t="s">
        <v>110</v>
      </c>
    </row>
    <row r="134" spans="2:65" s="1" customFormat="1" ht="25.5" customHeight="1" x14ac:dyDescent="0.3">
      <c r="B134" s="93"/>
      <c r="C134" s="94" t="s">
        <v>44</v>
      </c>
      <c r="D134" s="94" t="s">
        <v>111</v>
      </c>
      <c r="E134" s="95" t="s">
        <v>127</v>
      </c>
      <c r="F134" s="171" t="s">
        <v>128</v>
      </c>
      <c r="G134" s="171"/>
      <c r="H134" s="171"/>
      <c r="I134" s="171"/>
      <c r="J134" s="96" t="s">
        <v>114</v>
      </c>
      <c r="K134" s="97">
        <v>10.835000000000001</v>
      </c>
      <c r="L134" s="172"/>
      <c r="M134" s="172"/>
      <c r="N134" s="172">
        <f>ROUND(L134*K134,2)</f>
        <v>0</v>
      </c>
      <c r="O134" s="172"/>
      <c r="P134" s="172"/>
      <c r="Q134" s="172"/>
      <c r="R134" s="98"/>
      <c r="T134" s="99" t="s">
        <v>1</v>
      </c>
      <c r="U134" s="31" t="s">
        <v>24</v>
      </c>
      <c r="V134" s="100">
        <v>0</v>
      </c>
      <c r="W134" s="100">
        <f>V134*K134</f>
        <v>0</v>
      </c>
      <c r="X134" s="100">
        <v>0</v>
      </c>
      <c r="Y134" s="100">
        <f>X134*K134</f>
        <v>0</v>
      </c>
      <c r="Z134" s="100">
        <v>0</v>
      </c>
      <c r="AA134" s="100">
        <f>Z134*K134</f>
        <v>0</v>
      </c>
      <c r="AB134" s="101" t="s">
        <v>1</v>
      </c>
      <c r="AR134" s="15" t="s">
        <v>115</v>
      </c>
      <c r="AT134" s="15" t="s">
        <v>111</v>
      </c>
      <c r="AU134" s="15" t="s">
        <v>44</v>
      </c>
      <c r="AY134" s="15" t="s">
        <v>110</v>
      </c>
      <c r="BE134" s="102">
        <f>IF(U134="základní",N134,0)</f>
        <v>0</v>
      </c>
      <c r="BF134" s="102">
        <f>IF(U134="snížená",N134,0)</f>
        <v>0</v>
      </c>
      <c r="BG134" s="102">
        <f>IF(U134="zákl. přenesená",N134,0)</f>
        <v>0</v>
      </c>
      <c r="BH134" s="102">
        <f>IF(U134="sníž. přenesená",N134,0)</f>
        <v>0</v>
      </c>
      <c r="BI134" s="102">
        <f>IF(U134="nulová",N134,0)</f>
        <v>0</v>
      </c>
      <c r="BJ134" s="15" t="s">
        <v>42</v>
      </c>
      <c r="BK134" s="102">
        <f>ROUND(L134*K134,2)</f>
        <v>0</v>
      </c>
      <c r="BL134" s="15" t="s">
        <v>115</v>
      </c>
      <c r="BM134" s="15" t="s">
        <v>129</v>
      </c>
    </row>
    <row r="135" spans="2:65" s="7" customFormat="1" ht="16.5" customHeight="1" x14ac:dyDescent="0.3">
      <c r="B135" s="110"/>
      <c r="C135" s="111"/>
      <c r="D135" s="111"/>
      <c r="E135" s="112" t="s">
        <v>1</v>
      </c>
      <c r="F135" s="183" t="s">
        <v>52</v>
      </c>
      <c r="G135" s="184"/>
      <c r="H135" s="184"/>
      <c r="I135" s="184"/>
      <c r="J135" s="111"/>
      <c r="K135" s="113">
        <v>10.835000000000001</v>
      </c>
      <c r="L135" s="111"/>
      <c r="M135" s="111"/>
      <c r="N135" s="111"/>
      <c r="O135" s="111"/>
      <c r="P135" s="111"/>
      <c r="Q135" s="111"/>
      <c r="R135" s="114"/>
      <c r="T135" s="115"/>
      <c r="U135" s="111"/>
      <c r="V135" s="111"/>
      <c r="W135" s="111"/>
      <c r="X135" s="111"/>
      <c r="Y135" s="111"/>
      <c r="Z135" s="111"/>
      <c r="AA135" s="111"/>
      <c r="AB135" s="116"/>
      <c r="AT135" s="117" t="s">
        <v>118</v>
      </c>
      <c r="AU135" s="117" t="s">
        <v>44</v>
      </c>
      <c r="AV135" s="7" t="s">
        <v>44</v>
      </c>
      <c r="AW135" s="7" t="s">
        <v>19</v>
      </c>
      <c r="AX135" s="7" t="s">
        <v>42</v>
      </c>
      <c r="AY135" s="117" t="s">
        <v>110</v>
      </c>
    </row>
    <row r="136" spans="2:65" s="1" customFormat="1" ht="25.5" customHeight="1" x14ac:dyDescent="0.3">
      <c r="B136" s="93"/>
      <c r="C136" s="94" t="s">
        <v>45</v>
      </c>
      <c r="D136" s="94" t="s">
        <v>111</v>
      </c>
      <c r="E136" s="95" t="s">
        <v>130</v>
      </c>
      <c r="F136" s="171" t="s">
        <v>131</v>
      </c>
      <c r="G136" s="171"/>
      <c r="H136" s="171"/>
      <c r="I136" s="171"/>
      <c r="J136" s="96" t="s">
        <v>114</v>
      </c>
      <c r="K136" s="97">
        <v>9.24</v>
      </c>
      <c r="L136" s="172"/>
      <c r="M136" s="172"/>
      <c r="N136" s="172">
        <f>ROUND(L136*K136,2)</f>
        <v>0</v>
      </c>
      <c r="O136" s="172"/>
      <c r="P136" s="172"/>
      <c r="Q136" s="172"/>
      <c r="R136" s="98"/>
      <c r="T136" s="99" t="s">
        <v>1</v>
      </c>
      <c r="U136" s="31" t="s">
        <v>24</v>
      </c>
      <c r="V136" s="100">
        <v>7.3999999999999996E-2</v>
      </c>
      <c r="W136" s="100">
        <f>V136*K136</f>
        <v>0.68376000000000003</v>
      </c>
      <c r="X136" s="100">
        <v>0</v>
      </c>
      <c r="Y136" s="100">
        <f>X136*K136</f>
        <v>0</v>
      </c>
      <c r="Z136" s="100">
        <v>0</v>
      </c>
      <c r="AA136" s="100">
        <f>Z136*K136</f>
        <v>0</v>
      </c>
      <c r="AB136" s="101" t="s">
        <v>1</v>
      </c>
      <c r="AR136" s="15" t="s">
        <v>115</v>
      </c>
      <c r="AT136" s="15" t="s">
        <v>111</v>
      </c>
      <c r="AU136" s="15" t="s">
        <v>44</v>
      </c>
      <c r="AY136" s="15" t="s">
        <v>110</v>
      </c>
      <c r="BE136" s="102">
        <f>IF(U136="základní",N136,0)</f>
        <v>0</v>
      </c>
      <c r="BF136" s="102">
        <f>IF(U136="snížená",N136,0)</f>
        <v>0</v>
      </c>
      <c r="BG136" s="102">
        <f>IF(U136="zákl. přenesená",N136,0)</f>
        <v>0</v>
      </c>
      <c r="BH136" s="102">
        <f>IF(U136="sníž. přenesená",N136,0)</f>
        <v>0</v>
      </c>
      <c r="BI136" s="102">
        <f>IF(U136="nulová",N136,0)</f>
        <v>0</v>
      </c>
      <c r="BJ136" s="15" t="s">
        <v>42</v>
      </c>
      <c r="BK136" s="102">
        <f>ROUND(L136*K136,2)</f>
        <v>0</v>
      </c>
      <c r="BL136" s="15" t="s">
        <v>115</v>
      </c>
      <c r="BM136" s="15" t="s">
        <v>132</v>
      </c>
    </row>
    <row r="137" spans="2:65" s="6" customFormat="1" ht="16.5" customHeight="1" x14ac:dyDescent="0.3">
      <c r="B137" s="103"/>
      <c r="C137" s="104"/>
      <c r="D137" s="104"/>
      <c r="E137" s="105" t="s">
        <v>1</v>
      </c>
      <c r="F137" s="173" t="s">
        <v>63</v>
      </c>
      <c r="G137" s="174"/>
      <c r="H137" s="174"/>
      <c r="I137" s="174"/>
      <c r="J137" s="104"/>
      <c r="K137" s="105" t="s">
        <v>1</v>
      </c>
      <c r="L137" s="104"/>
      <c r="M137" s="104"/>
      <c r="N137" s="104"/>
      <c r="O137" s="104"/>
      <c r="P137" s="104"/>
      <c r="Q137" s="104"/>
      <c r="R137" s="106"/>
      <c r="T137" s="107"/>
      <c r="U137" s="104"/>
      <c r="V137" s="104"/>
      <c r="W137" s="104"/>
      <c r="X137" s="104"/>
      <c r="Y137" s="104"/>
      <c r="Z137" s="104"/>
      <c r="AA137" s="104"/>
      <c r="AB137" s="108"/>
      <c r="AT137" s="109" t="s">
        <v>118</v>
      </c>
      <c r="AU137" s="109" t="s">
        <v>44</v>
      </c>
      <c r="AV137" s="6" t="s">
        <v>42</v>
      </c>
      <c r="AW137" s="6" t="s">
        <v>19</v>
      </c>
      <c r="AX137" s="6" t="s">
        <v>41</v>
      </c>
      <c r="AY137" s="109" t="s">
        <v>110</v>
      </c>
    </row>
    <row r="138" spans="2:65" s="7" customFormat="1" ht="16.5" customHeight="1" x14ac:dyDescent="0.3">
      <c r="B138" s="110"/>
      <c r="C138" s="111"/>
      <c r="D138" s="111"/>
      <c r="E138" s="112" t="s">
        <v>1</v>
      </c>
      <c r="F138" s="175" t="s">
        <v>133</v>
      </c>
      <c r="G138" s="176"/>
      <c r="H138" s="176"/>
      <c r="I138" s="176"/>
      <c r="J138" s="111"/>
      <c r="K138" s="113">
        <v>9.24</v>
      </c>
      <c r="L138" s="111"/>
      <c r="M138" s="111"/>
      <c r="N138" s="111"/>
      <c r="O138" s="111"/>
      <c r="P138" s="111"/>
      <c r="Q138" s="111"/>
      <c r="R138" s="114"/>
      <c r="T138" s="115"/>
      <c r="U138" s="111"/>
      <c r="V138" s="111"/>
      <c r="W138" s="111"/>
      <c r="X138" s="111"/>
      <c r="Y138" s="111"/>
      <c r="Z138" s="111"/>
      <c r="AA138" s="111"/>
      <c r="AB138" s="116"/>
      <c r="AT138" s="117" t="s">
        <v>118</v>
      </c>
      <c r="AU138" s="117" t="s">
        <v>44</v>
      </c>
      <c r="AV138" s="7" t="s">
        <v>44</v>
      </c>
      <c r="AW138" s="7" t="s">
        <v>19</v>
      </c>
      <c r="AX138" s="7" t="s">
        <v>41</v>
      </c>
      <c r="AY138" s="117" t="s">
        <v>110</v>
      </c>
    </row>
    <row r="139" spans="2:65" s="9" customFormat="1" ht="16.5" customHeight="1" x14ac:dyDescent="0.3">
      <c r="B139" s="126"/>
      <c r="C139" s="127"/>
      <c r="D139" s="127"/>
      <c r="E139" s="128" t="s">
        <v>62</v>
      </c>
      <c r="F139" s="181" t="s">
        <v>126</v>
      </c>
      <c r="G139" s="182"/>
      <c r="H139" s="182"/>
      <c r="I139" s="182"/>
      <c r="J139" s="127"/>
      <c r="K139" s="129">
        <v>9.24</v>
      </c>
      <c r="L139" s="127"/>
      <c r="M139" s="127"/>
      <c r="N139" s="127"/>
      <c r="O139" s="127"/>
      <c r="P139" s="127"/>
      <c r="Q139" s="127"/>
      <c r="R139" s="130"/>
      <c r="T139" s="131"/>
      <c r="U139" s="127"/>
      <c r="V139" s="127"/>
      <c r="W139" s="127"/>
      <c r="X139" s="127"/>
      <c r="Y139" s="127"/>
      <c r="Z139" s="127"/>
      <c r="AA139" s="127"/>
      <c r="AB139" s="132"/>
      <c r="AT139" s="133" t="s">
        <v>118</v>
      </c>
      <c r="AU139" s="133" t="s">
        <v>44</v>
      </c>
      <c r="AV139" s="9" t="s">
        <v>115</v>
      </c>
      <c r="AW139" s="9" t="s">
        <v>19</v>
      </c>
      <c r="AX139" s="9" t="s">
        <v>42</v>
      </c>
      <c r="AY139" s="133" t="s">
        <v>110</v>
      </c>
    </row>
    <row r="140" spans="2:65" s="1" customFormat="1" ht="25.5" customHeight="1" x14ac:dyDescent="0.3">
      <c r="B140" s="93"/>
      <c r="C140" s="94" t="s">
        <v>115</v>
      </c>
      <c r="D140" s="94" t="s">
        <v>111</v>
      </c>
      <c r="E140" s="95" t="s">
        <v>134</v>
      </c>
      <c r="F140" s="171" t="s">
        <v>135</v>
      </c>
      <c r="G140" s="171"/>
      <c r="H140" s="171"/>
      <c r="I140" s="171"/>
      <c r="J140" s="96" t="s">
        <v>114</v>
      </c>
      <c r="K140" s="97">
        <v>9.24</v>
      </c>
      <c r="L140" s="172"/>
      <c r="M140" s="172"/>
      <c r="N140" s="172">
        <f>ROUND(L140*K140,2)</f>
        <v>0</v>
      </c>
      <c r="O140" s="172"/>
      <c r="P140" s="172"/>
      <c r="Q140" s="172"/>
      <c r="R140" s="98"/>
      <c r="T140" s="99" t="s">
        <v>1</v>
      </c>
      <c r="U140" s="31" t="s">
        <v>24</v>
      </c>
      <c r="V140" s="100">
        <v>0.65200000000000002</v>
      </c>
      <c r="W140" s="100">
        <f>V140*K140</f>
        <v>6.0244800000000005</v>
      </c>
      <c r="X140" s="100">
        <v>0</v>
      </c>
      <c r="Y140" s="100">
        <f>X140*K140</f>
        <v>0</v>
      </c>
      <c r="Z140" s="100">
        <v>0</v>
      </c>
      <c r="AA140" s="100">
        <f>Z140*K140</f>
        <v>0</v>
      </c>
      <c r="AB140" s="101" t="s">
        <v>1</v>
      </c>
      <c r="AR140" s="15" t="s">
        <v>115</v>
      </c>
      <c r="AT140" s="15" t="s">
        <v>111</v>
      </c>
      <c r="AU140" s="15" t="s">
        <v>44</v>
      </c>
      <c r="AY140" s="15" t="s">
        <v>110</v>
      </c>
      <c r="BE140" s="102">
        <f>IF(U140="základní",N140,0)</f>
        <v>0</v>
      </c>
      <c r="BF140" s="102">
        <f>IF(U140="snížená",N140,0)</f>
        <v>0</v>
      </c>
      <c r="BG140" s="102">
        <f>IF(U140="zákl. přenesená",N140,0)</f>
        <v>0</v>
      </c>
      <c r="BH140" s="102">
        <f>IF(U140="sníž. přenesená",N140,0)</f>
        <v>0</v>
      </c>
      <c r="BI140" s="102">
        <f>IF(U140="nulová",N140,0)</f>
        <v>0</v>
      </c>
      <c r="BJ140" s="15" t="s">
        <v>42</v>
      </c>
      <c r="BK140" s="102">
        <f>ROUND(L140*K140,2)</f>
        <v>0</v>
      </c>
      <c r="BL140" s="15" t="s">
        <v>115</v>
      </c>
      <c r="BM140" s="15" t="s">
        <v>136</v>
      </c>
    </row>
    <row r="141" spans="2:65" s="7" customFormat="1" ht="16.5" customHeight="1" x14ac:dyDescent="0.3">
      <c r="B141" s="110"/>
      <c r="C141" s="111"/>
      <c r="D141" s="111"/>
      <c r="E141" s="112" t="s">
        <v>1</v>
      </c>
      <c r="F141" s="183" t="s">
        <v>62</v>
      </c>
      <c r="G141" s="184"/>
      <c r="H141" s="184"/>
      <c r="I141" s="184"/>
      <c r="J141" s="111"/>
      <c r="K141" s="113">
        <v>9.24</v>
      </c>
      <c r="L141" s="111"/>
      <c r="M141" s="111"/>
      <c r="N141" s="111"/>
      <c r="O141" s="111"/>
      <c r="P141" s="111"/>
      <c r="Q141" s="111"/>
      <c r="R141" s="114"/>
      <c r="T141" s="115"/>
      <c r="U141" s="111"/>
      <c r="V141" s="111"/>
      <c r="W141" s="111"/>
      <c r="X141" s="111"/>
      <c r="Y141" s="111"/>
      <c r="Z141" s="111"/>
      <c r="AA141" s="111"/>
      <c r="AB141" s="116"/>
      <c r="AT141" s="117" t="s">
        <v>118</v>
      </c>
      <c r="AU141" s="117" t="s">
        <v>44</v>
      </c>
      <c r="AV141" s="7" t="s">
        <v>44</v>
      </c>
      <c r="AW141" s="7" t="s">
        <v>19</v>
      </c>
      <c r="AX141" s="7" t="s">
        <v>42</v>
      </c>
      <c r="AY141" s="117" t="s">
        <v>110</v>
      </c>
    </row>
    <row r="142" spans="2:65" s="1" customFormat="1" ht="16.5" customHeight="1" x14ac:dyDescent="0.3">
      <c r="B142" s="93"/>
      <c r="C142" s="94" t="s">
        <v>137</v>
      </c>
      <c r="D142" s="94" t="s">
        <v>111</v>
      </c>
      <c r="E142" s="95" t="s">
        <v>138</v>
      </c>
      <c r="F142" s="171" t="s">
        <v>139</v>
      </c>
      <c r="G142" s="171"/>
      <c r="H142" s="171"/>
      <c r="I142" s="171"/>
      <c r="J142" s="96" t="s">
        <v>114</v>
      </c>
      <c r="K142" s="97">
        <v>9.24</v>
      </c>
      <c r="L142" s="172"/>
      <c r="M142" s="172"/>
      <c r="N142" s="172">
        <f>ROUND(L142*K142,2)</f>
        <v>0</v>
      </c>
      <c r="O142" s="172"/>
      <c r="P142" s="172"/>
      <c r="Q142" s="172"/>
      <c r="R142" s="98"/>
      <c r="T142" s="99" t="s">
        <v>1</v>
      </c>
      <c r="U142" s="31" t="s">
        <v>24</v>
      </c>
      <c r="V142" s="100">
        <v>8.9999999999999993E-3</v>
      </c>
      <c r="W142" s="100">
        <f>V142*K142</f>
        <v>8.3159999999999998E-2</v>
      </c>
      <c r="X142" s="100">
        <v>0</v>
      </c>
      <c r="Y142" s="100">
        <f>X142*K142</f>
        <v>0</v>
      </c>
      <c r="Z142" s="100">
        <v>0</v>
      </c>
      <c r="AA142" s="100">
        <f>Z142*K142</f>
        <v>0</v>
      </c>
      <c r="AB142" s="101" t="s">
        <v>1</v>
      </c>
      <c r="AR142" s="15" t="s">
        <v>115</v>
      </c>
      <c r="AT142" s="15" t="s">
        <v>111</v>
      </c>
      <c r="AU142" s="15" t="s">
        <v>44</v>
      </c>
      <c r="AY142" s="15" t="s">
        <v>110</v>
      </c>
      <c r="BE142" s="102">
        <f>IF(U142="základní",N142,0)</f>
        <v>0</v>
      </c>
      <c r="BF142" s="102">
        <f>IF(U142="snížená",N142,0)</f>
        <v>0</v>
      </c>
      <c r="BG142" s="102">
        <f>IF(U142="zákl. přenesená",N142,0)</f>
        <v>0</v>
      </c>
      <c r="BH142" s="102">
        <f>IF(U142="sníž. přenesená",N142,0)</f>
        <v>0</v>
      </c>
      <c r="BI142" s="102">
        <f>IF(U142="nulová",N142,0)</f>
        <v>0</v>
      </c>
      <c r="BJ142" s="15" t="s">
        <v>42</v>
      </c>
      <c r="BK142" s="102">
        <f>ROUND(L142*K142,2)</f>
        <v>0</v>
      </c>
      <c r="BL142" s="15" t="s">
        <v>115</v>
      </c>
      <c r="BM142" s="15" t="s">
        <v>140</v>
      </c>
    </row>
    <row r="143" spans="2:65" s="7" customFormat="1" ht="16.5" customHeight="1" x14ac:dyDescent="0.3">
      <c r="B143" s="110"/>
      <c r="C143" s="111"/>
      <c r="D143" s="111"/>
      <c r="E143" s="112" t="s">
        <v>1</v>
      </c>
      <c r="F143" s="183" t="s">
        <v>62</v>
      </c>
      <c r="G143" s="184"/>
      <c r="H143" s="184"/>
      <c r="I143" s="184"/>
      <c r="J143" s="111"/>
      <c r="K143" s="113">
        <v>9.24</v>
      </c>
      <c r="L143" s="111"/>
      <c r="M143" s="111"/>
      <c r="N143" s="111"/>
      <c r="O143" s="111"/>
      <c r="P143" s="111"/>
      <c r="Q143" s="111"/>
      <c r="R143" s="114"/>
      <c r="T143" s="115"/>
      <c r="U143" s="111"/>
      <c r="V143" s="111"/>
      <c r="W143" s="111"/>
      <c r="X143" s="111"/>
      <c r="Y143" s="111"/>
      <c r="Z143" s="111"/>
      <c r="AA143" s="111"/>
      <c r="AB143" s="116"/>
      <c r="AT143" s="117" t="s">
        <v>118</v>
      </c>
      <c r="AU143" s="117" t="s">
        <v>44</v>
      </c>
      <c r="AV143" s="7" t="s">
        <v>44</v>
      </c>
      <c r="AW143" s="7" t="s">
        <v>19</v>
      </c>
      <c r="AX143" s="7" t="s">
        <v>41</v>
      </c>
      <c r="AY143" s="117" t="s">
        <v>110</v>
      </c>
    </row>
    <row r="144" spans="2:65" s="1" customFormat="1" ht="25.5" customHeight="1" x14ac:dyDescent="0.3">
      <c r="B144" s="93"/>
      <c r="C144" s="94" t="s">
        <v>141</v>
      </c>
      <c r="D144" s="94" t="s">
        <v>111</v>
      </c>
      <c r="E144" s="95" t="s">
        <v>142</v>
      </c>
      <c r="F144" s="171" t="s">
        <v>143</v>
      </c>
      <c r="G144" s="171"/>
      <c r="H144" s="171"/>
      <c r="I144" s="171"/>
      <c r="J144" s="96" t="s">
        <v>114</v>
      </c>
      <c r="K144" s="97">
        <v>1.595</v>
      </c>
      <c r="L144" s="172"/>
      <c r="M144" s="172"/>
      <c r="N144" s="172">
        <f>ROUND(L144*K144,2)</f>
        <v>0</v>
      </c>
      <c r="O144" s="172"/>
      <c r="P144" s="172"/>
      <c r="Q144" s="172"/>
      <c r="R144" s="98"/>
      <c r="T144" s="99" t="s">
        <v>1</v>
      </c>
      <c r="U144" s="31" t="s">
        <v>24</v>
      </c>
      <c r="V144" s="100">
        <v>0.29899999999999999</v>
      </c>
      <c r="W144" s="100">
        <f>V144*K144</f>
        <v>0.47690499999999997</v>
      </c>
      <c r="X144" s="100">
        <v>0</v>
      </c>
      <c r="Y144" s="100">
        <f>X144*K144</f>
        <v>0</v>
      </c>
      <c r="Z144" s="100">
        <v>0</v>
      </c>
      <c r="AA144" s="100">
        <f>Z144*K144</f>
        <v>0</v>
      </c>
      <c r="AB144" s="101" t="s">
        <v>1</v>
      </c>
      <c r="AR144" s="15" t="s">
        <v>115</v>
      </c>
      <c r="AT144" s="15" t="s">
        <v>111</v>
      </c>
      <c r="AU144" s="15" t="s">
        <v>44</v>
      </c>
      <c r="AY144" s="15" t="s">
        <v>110</v>
      </c>
      <c r="BE144" s="102">
        <f>IF(U144="základní",N144,0)</f>
        <v>0</v>
      </c>
      <c r="BF144" s="102">
        <f>IF(U144="snížená",N144,0)</f>
        <v>0</v>
      </c>
      <c r="BG144" s="102">
        <f>IF(U144="zákl. přenesená",N144,0)</f>
        <v>0</v>
      </c>
      <c r="BH144" s="102">
        <f>IF(U144="sníž. přenesená",N144,0)</f>
        <v>0</v>
      </c>
      <c r="BI144" s="102">
        <f>IF(U144="nulová",N144,0)</f>
        <v>0</v>
      </c>
      <c r="BJ144" s="15" t="s">
        <v>42</v>
      </c>
      <c r="BK144" s="102">
        <f>ROUND(L144*K144,2)</f>
        <v>0</v>
      </c>
      <c r="BL144" s="15" t="s">
        <v>115</v>
      </c>
      <c r="BM144" s="15" t="s">
        <v>144</v>
      </c>
    </row>
    <row r="145" spans="2:65" s="7" customFormat="1" ht="16.5" customHeight="1" x14ac:dyDescent="0.3">
      <c r="B145" s="110"/>
      <c r="C145" s="111"/>
      <c r="D145" s="111"/>
      <c r="E145" s="112" t="s">
        <v>1</v>
      </c>
      <c r="F145" s="183" t="s">
        <v>145</v>
      </c>
      <c r="G145" s="184"/>
      <c r="H145" s="184"/>
      <c r="I145" s="184"/>
      <c r="J145" s="111"/>
      <c r="K145" s="113">
        <v>1.595</v>
      </c>
      <c r="L145" s="111"/>
      <c r="M145" s="111"/>
      <c r="N145" s="111"/>
      <c r="O145" s="111"/>
      <c r="P145" s="111"/>
      <c r="Q145" s="111"/>
      <c r="R145" s="114"/>
      <c r="T145" s="115"/>
      <c r="U145" s="111"/>
      <c r="V145" s="111"/>
      <c r="W145" s="111"/>
      <c r="X145" s="111"/>
      <c r="Y145" s="111"/>
      <c r="Z145" s="111"/>
      <c r="AA145" s="111"/>
      <c r="AB145" s="116"/>
      <c r="AT145" s="117" t="s">
        <v>118</v>
      </c>
      <c r="AU145" s="117" t="s">
        <v>44</v>
      </c>
      <c r="AV145" s="7" t="s">
        <v>44</v>
      </c>
      <c r="AW145" s="7" t="s">
        <v>19</v>
      </c>
      <c r="AX145" s="7" t="s">
        <v>42</v>
      </c>
      <c r="AY145" s="117" t="s">
        <v>110</v>
      </c>
    </row>
    <row r="146" spans="2:65" s="1" customFormat="1" ht="25.5" customHeight="1" x14ac:dyDescent="0.3">
      <c r="B146" s="93"/>
      <c r="C146" s="94" t="s">
        <v>146</v>
      </c>
      <c r="D146" s="94" t="s">
        <v>111</v>
      </c>
      <c r="E146" s="95" t="s">
        <v>147</v>
      </c>
      <c r="F146" s="171" t="s">
        <v>148</v>
      </c>
      <c r="G146" s="171"/>
      <c r="H146" s="171"/>
      <c r="I146" s="171"/>
      <c r="J146" s="96" t="s">
        <v>114</v>
      </c>
      <c r="K146" s="97">
        <v>6.99</v>
      </c>
      <c r="L146" s="172"/>
      <c r="M146" s="172"/>
      <c r="N146" s="172">
        <f>ROUND(L146*K146,2)</f>
        <v>0</v>
      </c>
      <c r="O146" s="172"/>
      <c r="P146" s="172"/>
      <c r="Q146" s="172"/>
      <c r="R146" s="98"/>
      <c r="T146" s="99" t="s">
        <v>1</v>
      </c>
      <c r="U146" s="31" t="s">
        <v>24</v>
      </c>
      <c r="V146" s="100">
        <v>0.28599999999999998</v>
      </c>
      <c r="W146" s="100">
        <f>V146*K146</f>
        <v>1.9991399999999999</v>
      </c>
      <c r="X146" s="100">
        <v>0</v>
      </c>
      <c r="Y146" s="100">
        <f>X146*K146</f>
        <v>0</v>
      </c>
      <c r="Z146" s="100">
        <v>0</v>
      </c>
      <c r="AA146" s="100">
        <f>Z146*K146</f>
        <v>0</v>
      </c>
      <c r="AB146" s="101" t="s">
        <v>1</v>
      </c>
      <c r="AR146" s="15" t="s">
        <v>115</v>
      </c>
      <c r="AT146" s="15" t="s">
        <v>111</v>
      </c>
      <c r="AU146" s="15" t="s">
        <v>44</v>
      </c>
      <c r="AY146" s="15" t="s">
        <v>110</v>
      </c>
      <c r="BE146" s="102">
        <f>IF(U146="základní",N146,0)</f>
        <v>0</v>
      </c>
      <c r="BF146" s="102">
        <f>IF(U146="snížená",N146,0)</f>
        <v>0</v>
      </c>
      <c r="BG146" s="102">
        <f>IF(U146="zákl. přenesená",N146,0)</f>
        <v>0</v>
      </c>
      <c r="BH146" s="102">
        <f>IF(U146="sníž. přenesená",N146,0)</f>
        <v>0</v>
      </c>
      <c r="BI146" s="102">
        <f>IF(U146="nulová",N146,0)</f>
        <v>0</v>
      </c>
      <c r="BJ146" s="15" t="s">
        <v>42</v>
      </c>
      <c r="BK146" s="102">
        <f>ROUND(L146*K146,2)</f>
        <v>0</v>
      </c>
      <c r="BL146" s="15" t="s">
        <v>115</v>
      </c>
      <c r="BM146" s="15" t="s">
        <v>149</v>
      </c>
    </row>
    <row r="147" spans="2:65" s="6" customFormat="1" ht="16.5" customHeight="1" x14ac:dyDescent="0.3">
      <c r="B147" s="103"/>
      <c r="C147" s="104"/>
      <c r="D147" s="104"/>
      <c r="E147" s="105" t="s">
        <v>1</v>
      </c>
      <c r="F147" s="173" t="s">
        <v>150</v>
      </c>
      <c r="G147" s="174"/>
      <c r="H147" s="174"/>
      <c r="I147" s="174"/>
      <c r="J147" s="104"/>
      <c r="K147" s="105" t="s">
        <v>1</v>
      </c>
      <c r="L147" s="104"/>
      <c r="M147" s="104"/>
      <c r="N147" s="104"/>
      <c r="O147" s="104"/>
      <c r="P147" s="104"/>
      <c r="Q147" s="104"/>
      <c r="R147" s="106"/>
      <c r="T147" s="107"/>
      <c r="U147" s="104"/>
      <c r="V147" s="104"/>
      <c r="W147" s="104"/>
      <c r="X147" s="104"/>
      <c r="Y147" s="104"/>
      <c r="Z147" s="104"/>
      <c r="AA147" s="104"/>
      <c r="AB147" s="108"/>
      <c r="AT147" s="109" t="s">
        <v>118</v>
      </c>
      <c r="AU147" s="109" t="s">
        <v>44</v>
      </c>
      <c r="AV147" s="6" t="s">
        <v>42</v>
      </c>
      <c r="AW147" s="6" t="s">
        <v>19</v>
      </c>
      <c r="AX147" s="6" t="s">
        <v>41</v>
      </c>
      <c r="AY147" s="109" t="s">
        <v>110</v>
      </c>
    </row>
    <row r="148" spans="2:65" s="7" customFormat="1" ht="16.5" customHeight="1" x14ac:dyDescent="0.3">
      <c r="B148" s="110"/>
      <c r="C148" s="111"/>
      <c r="D148" s="111"/>
      <c r="E148" s="112" t="s">
        <v>1</v>
      </c>
      <c r="F148" s="175" t="s">
        <v>151</v>
      </c>
      <c r="G148" s="176"/>
      <c r="H148" s="176"/>
      <c r="I148" s="176"/>
      <c r="J148" s="111"/>
      <c r="K148" s="113">
        <v>4.95</v>
      </c>
      <c r="L148" s="111"/>
      <c r="M148" s="111"/>
      <c r="N148" s="111"/>
      <c r="O148" s="111"/>
      <c r="P148" s="111"/>
      <c r="Q148" s="111"/>
      <c r="R148" s="114"/>
      <c r="T148" s="115"/>
      <c r="U148" s="111"/>
      <c r="V148" s="111"/>
      <c r="W148" s="111"/>
      <c r="X148" s="111"/>
      <c r="Y148" s="111"/>
      <c r="Z148" s="111"/>
      <c r="AA148" s="111"/>
      <c r="AB148" s="116"/>
      <c r="AT148" s="117" t="s">
        <v>118</v>
      </c>
      <c r="AU148" s="117" t="s">
        <v>44</v>
      </c>
      <c r="AV148" s="7" t="s">
        <v>44</v>
      </c>
      <c r="AW148" s="7" t="s">
        <v>19</v>
      </c>
      <c r="AX148" s="7" t="s">
        <v>41</v>
      </c>
      <c r="AY148" s="117" t="s">
        <v>110</v>
      </c>
    </row>
    <row r="149" spans="2:65" s="7" customFormat="1" ht="16.5" customHeight="1" x14ac:dyDescent="0.3">
      <c r="B149" s="110"/>
      <c r="C149" s="111"/>
      <c r="D149" s="111"/>
      <c r="E149" s="112" t="s">
        <v>1</v>
      </c>
      <c r="F149" s="175" t="s">
        <v>152</v>
      </c>
      <c r="G149" s="176"/>
      <c r="H149" s="176"/>
      <c r="I149" s="176"/>
      <c r="J149" s="111"/>
      <c r="K149" s="113">
        <v>2.04</v>
      </c>
      <c r="L149" s="111"/>
      <c r="M149" s="111"/>
      <c r="N149" s="111"/>
      <c r="O149" s="111"/>
      <c r="P149" s="111"/>
      <c r="Q149" s="111"/>
      <c r="R149" s="114"/>
      <c r="T149" s="115"/>
      <c r="U149" s="111"/>
      <c r="V149" s="111"/>
      <c r="W149" s="111"/>
      <c r="X149" s="111"/>
      <c r="Y149" s="111"/>
      <c r="Z149" s="111"/>
      <c r="AA149" s="111"/>
      <c r="AB149" s="116"/>
      <c r="AT149" s="117" t="s">
        <v>118</v>
      </c>
      <c r="AU149" s="117" t="s">
        <v>44</v>
      </c>
      <c r="AV149" s="7" t="s">
        <v>44</v>
      </c>
      <c r="AW149" s="7" t="s">
        <v>19</v>
      </c>
      <c r="AX149" s="7" t="s">
        <v>41</v>
      </c>
      <c r="AY149" s="117" t="s">
        <v>110</v>
      </c>
    </row>
    <row r="150" spans="2:65" s="1" customFormat="1" ht="16.5" customHeight="1" x14ac:dyDescent="0.3">
      <c r="B150" s="93"/>
      <c r="C150" s="134" t="s">
        <v>153</v>
      </c>
      <c r="D150" s="134" t="s">
        <v>154</v>
      </c>
      <c r="E150" s="135" t="s">
        <v>155</v>
      </c>
      <c r="F150" s="185" t="s">
        <v>156</v>
      </c>
      <c r="G150" s="185"/>
      <c r="H150" s="185"/>
      <c r="I150" s="185"/>
      <c r="J150" s="136" t="s">
        <v>157</v>
      </c>
      <c r="K150" s="137">
        <v>12.582000000000001</v>
      </c>
      <c r="L150" s="186"/>
      <c r="M150" s="186"/>
      <c r="N150" s="186">
        <f>ROUND(L150*K150,2)</f>
        <v>0</v>
      </c>
      <c r="O150" s="172"/>
      <c r="P150" s="172"/>
      <c r="Q150" s="172"/>
      <c r="R150" s="98"/>
      <c r="T150" s="99" t="s">
        <v>1</v>
      </c>
      <c r="U150" s="31" t="s">
        <v>24</v>
      </c>
      <c r="V150" s="100">
        <v>0</v>
      </c>
      <c r="W150" s="100">
        <f>V150*K150</f>
        <v>0</v>
      </c>
      <c r="X150" s="100">
        <v>0</v>
      </c>
      <c r="Y150" s="100">
        <f>X150*K150</f>
        <v>0</v>
      </c>
      <c r="Z150" s="100">
        <v>0</v>
      </c>
      <c r="AA150" s="100">
        <f>Z150*K150</f>
        <v>0</v>
      </c>
      <c r="AB150" s="101" t="s">
        <v>1</v>
      </c>
      <c r="AR150" s="15" t="s">
        <v>153</v>
      </c>
      <c r="AT150" s="15" t="s">
        <v>154</v>
      </c>
      <c r="AU150" s="15" t="s">
        <v>44</v>
      </c>
      <c r="AY150" s="15" t="s">
        <v>110</v>
      </c>
      <c r="BE150" s="102">
        <f>IF(U150="základní",N150,0)</f>
        <v>0</v>
      </c>
      <c r="BF150" s="102">
        <f>IF(U150="snížená",N150,0)</f>
        <v>0</v>
      </c>
      <c r="BG150" s="102">
        <f>IF(U150="zákl. přenesená",N150,0)</f>
        <v>0</v>
      </c>
      <c r="BH150" s="102">
        <f>IF(U150="sníž. přenesená",N150,0)</f>
        <v>0</v>
      </c>
      <c r="BI150" s="102">
        <f>IF(U150="nulová",N150,0)</f>
        <v>0</v>
      </c>
      <c r="BJ150" s="15" t="s">
        <v>42</v>
      </c>
      <c r="BK150" s="102">
        <f>ROUND(L150*K150,2)</f>
        <v>0</v>
      </c>
      <c r="BL150" s="15" t="s">
        <v>115</v>
      </c>
      <c r="BM150" s="15" t="s">
        <v>158</v>
      </c>
    </row>
    <row r="151" spans="2:65" s="7" customFormat="1" ht="16.5" customHeight="1" x14ac:dyDescent="0.3">
      <c r="B151" s="110"/>
      <c r="C151" s="111"/>
      <c r="D151" s="111"/>
      <c r="E151" s="112" t="s">
        <v>1</v>
      </c>
      <c r="F151" s="183" t="s">
        <v>159</v>
      </c>
      <c r="G151" s="184"/>
      <c r="H151" s="184"/>
      <c r="I151" s="184"/>
      <c r="J151" s="111"/>
      <c r="K151" s="113">
        <v>12.582000000000001</v>
      </c>
      <c r="L151" s="111"/>
      <c r="M151" s="111"/>
      <c r="N151" s="111"/>
      <c r="O151" s="111"/>
      <c r="P151" s="111"/>
      <c r="Q151" s="111"/>
      <c r="R151" s="114"/>
      <c r="T151" s="115"/>
      <c r="U151" s="111"/>
      <c r="V151" s="111"/>
      <c r="W151" s="111"/>
      <c r="X151" s="111"/>
      <c r="Y151" s="111"/>
      <c r="Z151" s="111"/>
      <c r="AA151" s="111"/>
      <c r="AB151" s="116"/>
      <c r="AT151" s="117" t="s">
        <v>118</v>
      </c>
      <c r="AU151" s="117" t="s">
        <v>44</v>
      </c>
      <c r="AV151" s="7" t="s">
        <v>44</v>
      </c>
      <c r="AW151" s="7" t="s">
        <v>19</v>
      </c>
      <c r="AX151" s="7" t="s">
        <v>42</v>
      </c>
      <c r="AY151" s="117" t="s">
        <v>110</v>
      </c>
    </row>
    <row r="152" spans="2:65" s="5" customFormat="1" ht="29.85" customHeight="1" x14ac:dyDescent="0.3">
      <c r="B152" s="82"/>
      <c r="C152" s="83"/>
      <c r="D152" s="92" t="s">
        <v>83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194">
        <f>BK152</f>
        <v>0</v>
      </c>
      <c r="O152" s="195"/>
      <c r="P152" s="195"/>
      <c r="Q152" s="195"/>
      <c r="R152" s="85"/>
      <c r="T152" s="86"/>
      <c r="U152" s="83"/>
      <c r="V152" s="83"/>
      <c r="W152" s="87">
        <f>SUM(W153:W162)</f>
        <v>0.998</v>
      </c>
      <c r="X152" s="83"/>
      <c r="Y152" s="87">
        <f>SUM(Y153:Y162)</f>
        <v>0</v>
      </c>
      <c r="Z152" s="83"/>
      <c r="AA152" s="87">
        <f>SUM(AA153:AA162)</f>
        <v>0</v>
      </c>
      <c r="AB152" s="88"/>
      <c r="AR152" s="89" t="s">
        <v>42</v>
      </c>
      <c r="AT152" s="90" t="s">
        <v>40</v>
      </c>
      <c r="AU152" s="90" t="s">
        <v>42</v>
      </c>
      <c r="AY152" s="89" t="s">
        <v>110</v>
      </c>
      <c r="BK152" s="91">
        <f>SUM(BK153:BK162)</f>
        <v>0</v>
      </c>
    </row>
    <row r="153" spans="2:65" s="1" customFormat="1" ht="16.5" customHeight="1" x14ac:dyDescent="0.3">
      <c r="B153" s="93"/>
      <c r="C153" s="94" t="s">
        <v>160</v>
      </c>
      <c r="D153" s="94" t="s">
        <v>111</v>
      </c>
      <c r="E153" s="95" t="s">
        <v>161</v>
      </c>
      <c r="F153" s="171" t="s">
        <v>162</v>
      </c>
      <c r="G153" s="171"/>
      <c r="H153" s="171"/>
      <c r="I153" s="171"/>
      <c r="J153" s="96" t="s">
        <v>163</v>
      </c>
      <c r="K153" s="97">
        <v>1</v>
      </c>
      <c r="L153" s="172"/>
      <c r="M153" s="172"/>
      <c r="N153" s="172">
        <f>ROUND(L153*K153,2)</f>
        <v>0</v>
      </c>
      <c r="O153" s="172"/>
      <c r="P153" s="172"/>
      <c r="Q153" s="172"/>
      <c r="R153" s="98"/>
      <c r="T153" s="99" t="s">
        <v>1</v>
      </c>
      <c r="U153" s="31" t="s">
        <v>24</v>
      </c>
      <c r="V153" s="100">
        <v>0.998</v>
      </c>
      <c r="W153" s="100">
        <f>V153*K153</f>
        <v>0.998</v>
      </c>
      <c r="X153" s="100">
        <v>0</v>
      </c>
      <c r="Y153" s="100">
        <f>X153*K153</f>
        <v>0</v>
      </c>
      <c r="Z153" s="100">
        <v>0</v>
      </c>
      <c r="AA153" s="100">
        <f>Z153*K153</f>
        <v>0</v>
      </c>
      <c r="AB153" s="101" t="s">
        <v>1</v>
      </c>
      <c r="AR153" s="15" t="s">
        <v>115</v>
      </c>
      <c r="AT153" s="15" t="s">
        <v>111</v>
      </c>
      <c r="AU153" s="15" t="s">
        <v>44</v>
      </c>
      <c r="AY153" s="15" t="s">
        <v>110</v>
      </c>
      <c r="BE153" s="102">
        <f>IF(U153="základní",N153,0)</f>
        <v>0</v>
      </c>
      <c r="BF153" s="102">
        <f>IF(U153="snížená",N153,0)</f>
        <v>0</v>
      </c>
      <c r="BG153" s="102">
        <f>IF(U153="zákl. přenesená",N153,0)</f>
        <v>0</v>
      </c>
      <c r="BH153" s="102">
        <f>IF(U153="sníž. přenesená",N153,0)</f>
        <v>0</v>
      </c>
      <c r="BI153" s="102">
        <f>IF(U153="nulová",N153,0)</f>
        <v>0</v>
      </c>
      <c r="BJ153" s="15" t="s">
        <v>42</v>
      </c>
      <c r="BK153" s="102">
        <f>ROUND(L153*K153,2)</f>
        <v>0</v>
      </c>
      <c r="BL153" s="15" t="s">
        <v>115</v>
      </c>
      <c r="BM153" s="15" t="s">
        <v>164</v>
      </c>
    </row>
    <row r="154" spans="2:65" s="7" customFormat="1" ht="16.5" customHeight="1" x14ac:dyDescent="0.3">
      <c r="B154" s="110"/>
      <c r="C154" s="111"/>
      <c r="D154" s="111"/>
      <c r="E154" s="112" t="s">
        <v>1</v>
      </c>
      <c r="F154" s="183" t="s">
        <v>42</v>
      </c>
      <c r="G154" s="184"/>
      <c r="H154" s="184"/>
      <c r="I154" s="184"/>
      <c r="J154" s="111"/>
      <c r="K154" s="113">
        <v>1</v>
      </c>
      <c r="L154" s="111"/>
      <c r="M154" s="111"/>
      <c r="N154" s="111"/>
      <c r="O154" s="111"/>
      <c r="P154" s="111"/>
      <c r="Q154" s="111"/>
      <c r="R154" s="114"/>
      <c r="T154" s="115"/>
      <c r="U154" s="111"/>
      <c r="V154" s="111"/>
      <c r="W154" s="111"/>
      <c r="X154" s="111"/>
      <c r="Y154" s="111"/>
      <c r="Z154" s="111"/>
      <c r="AA154" s="111"/>
      <c r="AB154" s="116"/>
      <c r="AT154" s="117" t="s">
        <v>118</v>
      </c>
      <c r="AU154" s="117" t="s">
        <v>44</v>
      </c>
      <c r="AV154" s="7" t="s">
        <v>44</v>
      </c>
      <c r="AW154" s="7" t="s">
        <v>19</v>
      </c>
      <c r="AX154" s="7" t="s">
        <v>42</v>
      </c>
      <c r="AY154" s="117" t="s">
        <v>110</v>
      </c>
    </row>
    <row r="155" spans="2:65" s="1" customFormat="1" ht="16.5" customHeight="1" x14ac:dyDescent="0.3">
      <c r="B155" s="93"/>
      <c r="C155" s="134" t="s">
        <v>165</v>
      </c>
      <c r="D155" s="134" t="s">
        <v>154</v>
      </c>
      <c r="E155" s="135" t="s">
        <v>166</v>
      </c>
      <c r="F155" s="185" t="s">
        <v>167</v>
      </c>
      <c r="G155" s="185"/>
      <c r="H155" s="185"/>
      <c r="I155" s="185"/>
      <c r="J155" s="136" t="s">
        <v>168</v>
      </c>
      <c r="K155" s="137">
        <v>1</v>
      </c>
      <c r="L155" s="186"/>
      <c r="M155" s="186"/>
      <c r="N155" s="186">
        <f>ROUND(L155*K155,2)</f>
        <v>0</v>
      </c>
      <c r="O155" s="172"/>
      <c r="P155" s="172"/>
      <c r="Q155" s="172"/>
      <c r="R155" s="98"/>
      <c r="T155" s="99" t="s">
        <v>1</v>
      </c>
      <c r="U155" s="31" t="s">
        <v>24</v>
      </c>
      <c r="V155" s="100">
        <v>0</v>
      </c>
      <c r="W155" s="100">
        <f>V155*K155</f>
        <v>0</v>
      </c>
      <c r="X155" s="100">
        <v>0</v>
      </c>
      <c r="Y155" s="100">
        <f>X155*K155</f>
        <v>0</v>
      </c>
      <c r="Z155" s="100">
        <v>0</v>
      </c>
      <c r="AA155" s="100">
        <f>Z155*K155</f>
        <v>0</v>
      </c>
      <c r="AB155" s="101" t="s">
        <v>1</v>
      </c>
      <c r="AR155" s="15" t="s">
        <v>153</v>
      </c>
      <c r="AT155" s="15" t="s">
        <v>154</v>
      </c>
      <c r="AU155" s="15" t="s">
        <v>44</v>
      </c>
      <c r="AY155" s="15" t="s">
        <v>110</v>
      </c>
      <c r="BE155" s="102">
        <f>IF(U155="základní",N155,0)</f>
        <v>0</v>
      </c>
      <c r="BF155" s="102">
        <f>IF(U155="snížená",N155,0)</f>
        <v>0</v>
      </c>
      <c r="BG155" s="102">
        <f>IF(U155="zákl. přenesená",N155,0)</f>
        <v>0</v>
      </c>
      <c r="BH155" s="102">
        <f>IF(U155="sníž. přenesená",N155,0)</f>
        <v>0</v>
      </c>
      <c r="BI155" s="102">
        <f>IF(U155="nulová",N155,0)</f>
        <v>0</v>
      </c>
      <c r="BJ155" s="15" t="s">
        <v>42</v>
      </c>
      <c r="BK155" s="102">
        <f>ROUND(L155*K155,2)</f>
        <v>0</v>
      </c>
      <c r="BL155" s="15" t="s">
        <v>115</v>
      </c>
      <c r="BM155" s="15" t="s">
        <v>169</v>
      </c>
    </row>
    <row r="156" spans="2:65" s="7" customFormat="1" ht="16.5" customHeight="1" x14ac:dyDescent="0.3">
      <c r="B156" s="110"/>
      <c r="C156" s="111"/>
      <c r="D156" s="111"/>
      <c r="E156" s="112" t="s">
        <v>1</v>
      </c>
      <c r="F156" s="183" t="s">
        <v>42</v>
      </c>
      <c r="G156" s="184"/>
      <c r="H156" s="184"/>
      <c r="I156" s="184"/>
      <c r="J156" s="111"/>
      <c r="K156" s="113">
        <v>1</v>
      </c>
      <c r="L156" s="111"/>
      <c r="M156" s="111"/>
      <c r="N156" s="111"/>
      <c r="O156" s="111"/>
      <c r="P156" s="111"/>
      <c r="Q156" s="111"/>
      <c r="R156" s="114"/>
      <c r="T156" s="115"/>
      <c r="U156" s="111"/>
      <c r="V156" s="111"/>
      <c r="W156" s="111"/>
      <c r="X156" s="111"/>
      <c r="Y156" s="111"/>
      <c r="Z156" s="111"/>
      <c r="AA156" s="111"/>
      <c r="AB156" s="116"/>
      <c r="AT156" s="117" t="s">
        <v>118</v>
      </c>
      <c r="AU156" s="117" t="s">
        <v>44</v>
      </c>
      <c r="AV156" s="7" t="s">
        <v>44</v>
      </c>
      <c r="AW156" s="7" t="s">
        <v>19</v>
      </c>
      <c r="AX156" s="7" t="s">
        <v>42</v>
      </c>
      <c r="AY156" s="117" t="s">
        <v>110</v>
      </c>
    </row>
    <row r="157" spans="2:65" s="1" customFormat="1" ht="16.5" customHeight="1" x14ac:dyDescent="0.3">
      <c r="B157" s="93"/>
      <c r="C157" s="134" t="s">
        <v>170</v>
      </c>
      <c r="D157" s="134" t="s">
        <v>154</v>
      </c>
      <c r="E157" s="135" t="s">
        <v>171</v>
      </c>
      <c r="F157" s="185" t="s">
        <v>172</v>
      </c>
      <c r="G157" s="185"/>
      <c r="H157" s="185"/>
      <c r="I157" s="185"/>
      <c r="J157" s="136" t="s">
        <v>168</v>
      </c>
      <c r="K157" s="137">
        <v>1</v>
      </c>
      <c r="L157" s="186"/>
      <c r="M157" s="186"/>
      <c r="N157" s="186">
        <f>ROUND(L157*K157,2)</f>
        <v>0</v>
      </c>
      <c r="O157" s="172"/>
      <c r="P157" s="172"/>
      <c r="Q157" s="172"/>
      <c r="R157" s="98"/>
      <c r="T157" s="99" t="s">
        <v>1</v>
      </c>
      <c r="U157" s="31" t="s">
        <v>24</v>
      </c>
      <c r="V157" s="100">
        <v>0</v>
      </c>
      <c r="W157" s="100">
        <f>V157*K157</f>
        <v>0</v>
      </c>
      <c r="X157" s="100">
        <v>0</v>
      </c>
      <c r="Y157" s="100">
        <f>X157*K157</f>
        <v>0</v>
      </c>
      <c r="Z157" s="100">
        <v>0</v>
      </c>
      <c r="AA157" s="100">
        <f>Z157*K157</f>
        <v>0</v>
      </c>
      <c r="AB157" s="101" t="s">
        <v>1</v>
      </c>
      <c r="AR157" s="15" t="s">
        <v>153</v>
      </c>
      <c r="AT157" s="15" t="s">
        <v>154</v>
      </c>
      <c r="AU157" s="15" t="s">
        <v>44</v>
      </c>
      <c r="AY157" s="15" t="s">
        <v>110</v>
      </c>
      <c r="BE157" s="102">
        <f>IF(U157="základní",N157,0)</f>
        <v>0</v>
      </c>
      <c r="BF157" s="102">
        <f>IF(U157="snížená",N157,0)</f>
        <v>0</v>
      </c>
      <c r="BG157" s="102">
        <f>IF(U157="zákl. přenesená",N157,0)</f>
        <v>0</v>
      </c>
      <c r="BH157" s="102">
        <f>IF(U157="sníž. přenesená",N157,0)</f>
        <v>0</v>
      </c>
      <c r="BI157" s="102">
        <f>IF(U157="nulová",N157,0)</f>
        <v>0</v>
      </c>
      <c r="BJ157" s="15" t="s">
        <v>42</v>
      </c>
      <c r="BK157" s="102">
        <f>ROUND(L157*K157,2)</f>
        <v>0</v>
      </c>
      <c r="BL157" s="15" t="s">
        <v>115</v>
      </c>
      <c r="BM157" s="15" t="s">
        <v>173</v>
      </c>
    </row>
    <row r="158" spans="2:65" s="7" customFormat="1" ht="16.5" customHeight="1" x14ac:dyDescent="0.3">
      <c r="B158" s="110"/>
      <c r="C158" s="111"/>
      <c r="D158" s="111"/>
      <c r="E158" s="112" t="s">
        <v>1</v>
      </c>
      <c r="F158" s="183" t="s">
        <v>42</v>
      </c>
      <c r="G158" s="184"/>
      <c r="H158" s="184"/>
      <c r="I158" s="184"/>
      <c r="J158" s="111"/>
      <c r="K158" s="113">
        <v>1</v>
      </c>
      <c r="L158" s="111"/>
      <c r="M158" s="111"/>
      <c r="N158" s="111"/>
      <c r="O158" s="111"/>
      <c r="P158" s="111"/>
      <c r="Q158" s="111"/>
      <c r="R158" s="114"/>
      <c r="T158" s="115"/>
      <c r="U158" s="111"/>
      <c r="V158" s="111"/>
      <c r="W158" s="111"/>
      <c r="X158" s="111"/>
      <c r="Y158" s="111"/>
      <c r="Z158" s="111"/>
      <c r="AA158" s="111"/>
      <c r="AB158" s="116"/>
      <c r="AT158" s="117" t="s">
        <v>118</v>
      </c>
      <c r="AU158" s="117" t="s">
        <v>44</v>
      </c>
      <c r="AV158" s="7" t="s">
        <v>44</v>
      </c>
      <c r="AW158" s="7" t="s">
        <v>19</v>
      </c>
      <c r="AX158" s="7" t="s">
        <v>42</v>
      </c>
      <c r="AY158" s="117" t="s">
        <v>110</v>
      </c>
    </row>
    <row r="159" spans="2:65" s="1" customFormat="1" ht="16.5" customHeight="1" x14ac:dyDescent="0.3">
      <c r="B159" s="93"/>
      <c r="C159" s="134" t="s">
        <v>174</v>
      </c>
      <c r="D159" s="134" t="s">
        <v>154</v>
      </c>
      <c r="E159" s="135" t="s">
        <v>175</v>
      </c>
      <c r="F159" s="185" t="s">
        <v>176</v>
      </c>
      <c r="G159" s="185"/>
      <c r="H159" s="185"/>
      <c r="I159" s="185"/>
      <c r="J159" s="136" t="s">
        <v>168</v>
      </c>
      <c r="K159" s="137">
        <v>1</v>
      </c>
      <c r="L159" s="186"/>
      <c r="M159" s="186"/>
      <c r="N159" s="186">
        <f>ROUND(L159*K159,2)</f>
        <v>0</v>
      </c>
      <c r="O159" s="172"/>
      <c r="P159" s="172"/>
      <c r="Q159" s="172"/>
      <c r="R159" s="98"/>
      <c r="T159" s="99" t="s">
        <v>1</v>
      </c>
      <c r="U159" s="31" t="s">
        <v>24</v>
      </c>
      <c r="V159" s="100">
        <v>0</v>
      </c>
      <c r="W159" s="100">
        <f>V159*K159</f>
        <v>0</v>
      </c>
      <c r="X159" s="100">
        <v>0</v>
      </c>
      <c r="Y159" s="100">
        <f>X159*K159</f>
        <v>0</v>
      </c>
      <c r="Z159" s="100">
        <v>0</v>
      </c>
      <c r="AA159" s="100">
        <f>Z159*K159</f>
        <v>0</v>
      </c>
      <c r="AB159" s="101" t="s">
        <v>1</v>
      </c>
      <c r="AR159" s="15" t="s">
        <v>153</v>
      </c>
      <c r="AT159" s="15" t="s">
        <v>154</v>
      </c>
      <c r="AU159" s="15" t="s">
        <v>44</v>
      </c>
      <c r="AY159" s="15" t="s">
        <v>110</v>
      </c>
      <c r="BE159" s="102">
        <f>IF(U159="základní",N159,0)</f>
        <v>0</v>
      </c>
      <c r="BF159" s="102">
        <f>IF(U159="snížená",N159,0)</f>
        <v>0</v>
      </c>
      <c r="BG159" s="102">
        <f>IF(U159="zákl. přenesená",N159,0)</f>
        <v>0</v>
      </c>
      <c r="BH159" s="102">
        <f>IF(U159="sníž. přenesená",N159,0)</f>
        <v>0</v>
      </c>
      <c r="BI159" s="102">
        <f>IF(U159="nulová",N159,0)</f>
        <v>0</v>
      </c>
      <c r="BJ159" s="15" t="s">
        <v>42</v>
      </c>
      <c r="BK159" s="102">
        <f>ROUND(L159*K159,2)</f>
        <v>0</v>
      </c>
      <c r="BL159" s="15" t="s">
        <v>115</v>
      </c>
      <c r="BM159" s="15" t="s">
        <v>177</v>
      </c>
    </row>
    <row r="160" spans="2:65" s="7" customFormat="1" ht="16.5" customHeight="1" x14ac:dyDescent="0.3">
      <c r="B160" s="110"/>
      <c r="C160" s="111"/>
      <c r="D160" s="111"/>
      <c r="E160" s="112" t="s">
        <v>1</v>
      </c>
      <c r="F160" s="183" t="s">
        <v>42</v>
      </c>
      <c r="G160" s="184"/>
      <c r="H160" s="184"/>
      <c r="I160" s="184"/>
      <c r="J160" s="111"/>
      <c r="K160" s="113">
        <v>1</v>
      </c>
      <c r="L160" s="111"/>
      <c r="M160" s="111"/>
      <c r="N160" s="111"/>
      <c r="O160" s="111"/>
      <c r="P160" s="111"/>
      <c r="Q160" s="111"/>
      <c r="R160" s="114"/>
      <c r="T160" s="115"/>
      <c r="U160" s="111"/>
      <c r="V160" s="111"/>
      <c r="W160" s="111"/>
      <c r="X160" s="111"/>
      <c r="Y160" s="111"/>
      <c r="Z160" s="111"/>
      <c r="AA160" s="111"/>
      <c r="AB160" s="116"/>
      <c r="AT160" s="117" t="s">
        <v>118</v>
      </c>
      <c r="AU160" s="117" t="s">
        <v>44</v>
      </c>
      <c r="AV160" s="7" t="s">
        <v>44</v>
      </c>
      <c r="AW160" s="7" t="s">
        <v>19</v>
      </c>
      <c r="AX160" s="7" t="s">
        <v>42</v>
      </c>
      <c r="AY160" s="117" t="s">
        <v>110</v>
      </c>
    </row>
    <row r="161" spans="2:65" s="1" customFormat="1" ht="25.5" customHeight="1" x14ac:dyDescent="0.3">
      <c r="B161" s="93"/>
      <c r="C161" s="134" t="s">
        <v>178</v>
      </c>
      <c r="D161" s="134" t="s">
        <v>154</v>
      </c>
      <c r="E161" s="135" t="s">
        <v>179</v>
      </c>
      <c r="F161" s="185" t="s">
        <v>180</v>
      </c>
      <c r="G161" s="185"/>
      <c r="H161" s="185"/>
      <c r="I161" s="185"/>
      <c r="J161" s="136" t="s">
        <v>168</v>
      </c>
      <c r="K161" s="137">
        <v>1</v>
      </c>
      <c r="L161" s="186"/>
      <c r="M161" s="186"/>
      <c r="N161" s="186">
        <f>ROUND(L161*K161,2)</f>
        <v>0</v>
      </c>
      <c r="O161" s="172"/>
      <c r="P161" s="172"/>
      <c r="Q161" s="172"/>
      <c r="R161" s="98"/>
      <c r="T161" s="99" t="s">
        <v>1</v>
      </c>
      <c r="U161" s="31" t="s">
        <v>24</v>
      </c>
      <c r="V161" s="100">
        <v>0</v>
      </c>
      <c r="W161" s="100">
        <f>V161*K161</f>
        <v>0</v>
      </c>
      <c r="X161" s="100">
        <v>0</v>
      </c>
      <c r="Y161" s="100">
        <f>X161*K161</f>
        <v>0</v>
      </c>
      <c r="Z161" s="100">
        <v>0</v>
      </c>
      <c r="AA161" s="100">
        <f>Z161*K161</f>
        <v>0</v>
      </c>
      <c r="AB161" s="101" t="s">
        <v>1</v>
      </c>
      <c r="AR161" s="15" t="s">
        <v>153</v>
      </c>
      <c r="AT161" s="15" t="s">
        <v>154</v>
      </c>
      <c r="AU161" s="15" t="s">
        <v>44</v>
      </c>
      <c r="AY161" s="15" t="s">
        <v>110</v>
      </c>
      <c r="BE161" s="102">
        <f>IF(U161="základní",N161,0)</f>
        <v>0</v>
      </c>
      <c r="BF161" s="102">
        <f>IF(U161="snížená",N161,0)</f>
        <v>0</v>
      </c>
      <c r="BG161" s="102">
        <f>IF(U161="zákl. přenesená",N161,0)</f>
        <v>0</v>
      </c>
      <c r="BH161" s="102">
        <f>IF(U161="sníž. přenesená",N161,0)</f>
        <v>0</v>
      </c>
      <c r="BI161" s="102">
        <f>IF(U161="nulová",N161,0)</f>
        <v>0</v>
      </c>
      <c r="BJ161" s="15" t="s">
        <v>42</v>
      </c>
      <c r="BK161" s="102">
        <f>ROUND(L161*K161,2)</f>
        <v>0</v>
      </c>
      <c r="BL161" s="15" t="s">
        <v>115</v>
      </c>
      <c r="BM161" s="15" t="s">
        <v>181</v>
      </c>
    </row>
    <row r="162" spans="2:65" s="7" customFormat="1" ht="16.5" customHeight="1" x14ac:dyDescent="0.3">
      <c r="B162" s="110"/>
      <c r="C162" s="111"/>
      <c r="D162" s="111"/>
      <c r="E162" s="112" t="s">
        <v>1</v>
      </c>
      <c r="F162" s="183" t="s">
        <v>42</v>
      </c>
      <c r="G162" s="184"/>
      <c r="H162" s="184"/>
      <c r="I162" s="184"/>
      <c r="J162" s="111"/>
      <c r="K162" s="113">
        <v>1</v>
      </c>
      <c r="L162" s="111"/>
      <c r="M162" s="111"/>
      <c r="N162" s="111"/>
      <c r="O162" s="111"/>
      <c r="P162" s="111"/>
      <c r="Q162" s="111"/>
      <c r="R162" s="114"/>
      <c r="T162" s="115"/>
      <c r="U162" s="111"/>
      <c r="V162" s="111"/>
      <c r="W162" s="111"/>
      <c r="X162" s="111"/>
      <c r="Y162" s="111"/>
      <c r="Z162" s="111"/>
      <c r="AA162" s="111"/>
      <c r="AB162" s="116"/>
      <c r="AT162" s="117" t="s">
        <v>118</v>
      </c>
      <c r="AU162" s="117" t="s">
        <v>44</v>
      </c>
      <c r="AV162" s="7" t="s">
        <v>44</v>
      </c>
      <c r="AW162" s="7" t="s">
        <v>19</v>
      </c>
      <c r="AX162" s="7" t="s">
        <v>42</v>
      </c>
      <c r="AY162" s="117" t="s">
        <v>110</v>
      </c>
    </row>
    <row r="163" spans="2:65" s="5" customFormat="1" ht="29.85" customHeight="1" x14ac:dyDescent="0.3">
      <c r="B163" s="82"/>
      <c r="C163" s="83"/>
      <c r="D163" s="92" t="s">
        <v>84</v>
      </c>
      <c r="E163" s="92"/>
      <c r="F163" s="92"/>
      <c r="G163" s="92"/>
      <c r="H163" s="92"/>
      <c r="I163" s="92"/>
      <c r="J163" s="92"/>
      <c r="K163" s="92"/>
      <c r="L163" s="92"/>
      <c r="M163" s="92"/>
      <c r="N163" s="194">
        <f>BK163</f>
        <v>0</v>
      </c>
      <c r="O163" s="195"/>
      <c r="P163" s="195"/>
      <c r="Q163" s="195"/>
      <c r="R163" s="85"/>
      <c r="T163" s="86"/>
      <c r="U163" s="83"/>
      <c r="V163" s="83"/>
      <c r="W163" s="87">
        <f>SUM(W164:W168)</f>
        <v>0</v>
      </c>
      <c r="X163" s="83"/>
      <c r="Y163" s="87">
        <f>SUM(Y164:Y168)</f>
        <v>4.2542325000000005</v>
      </c>
      <c r="Z163" s="83"/>
      <c r="AA163" s="87">
        <f>SUM(AA164:AA168)</f>
        <v>0</v>
      </c>
      <c r="AB163" s="88"/>
      <c r="AR163" s="89" t="s">
        <v>42</v>
      </c>
      <c r="AT163" s="90" t="s">
        <v>40</v>
      </c>
      <c r="AU163" s="90" t="s">
        <v>42</v>
      </c>
      <c r="AY163" s="89" t="s">
        <v>110</v>
      </c>
      <c r="BK163" s="91">
        <f>SUM(BK164:BK168)</f>
        <v>0</v>
      </c>
    </row>
    <row r="164" spans="2:65" s="1" customFormat="1" ht="25.5" customHeight="1" x14ac:dyDescent="0.3">
      <c r="B164" s="93"/>
      <c r="C164" s="94" t="s">
        <v>5</v>
      </c>
      <c r="D164" s="94" t="s">
        <v>111</v>
      </c>
      <c r="E164" s="95" t="s">
        <v>182</v>
      </c>
      <c r="F164" s="171" t="s">
        <v>183</v>
      </c>
      <c r="G164" s="171"/>
      <c r="H164" s="171"/>
      <c r="I164" s="171"/>
      <c r="J164" s="96" t="s">
        <v>114</v>
      </c>
      <c r="K164" s="97">
        <v>2.25</v>
      </c>
      <c r="L164" s="172"/>
      <c r="M164" s="172"/>
      <c r="N164" s="172">
        <f>ROUND(L164*K164,2)</f>
        <v>0</v>
      </c>
      <c r="O164" s="172"/>
      <c r="P164" s="172"/>
      <c r="Q164" s="172"/>
      <c r="R164" s="98"/>
      <c r="T164" s="99" t="s">
        <v>1</v>
      </c>
      <c r="U164" s="31" t="s">
        <v>24</v>
      </c>
      <c r="V164" s="100">
        <v>0</v>
      </c>
      <c r="W164" s="100">
        <f>V164*K164</f>
        <v>0</v>
      </c>
      <c r="X164" s="100">
        <v>1.8907700000000001</v>
      </c>
      <c r="Y164" s="100">
        <f>X164*K164</f>
        <v>4.2542325000000005</v>
      </c>
      <c r="Z164" s="100">
        <v>0</v>
      </c>
      <c r="AA164" s="100">
        <f>Z164*K164</f>
        <v>0</v>
      </c>
      <c r="AB164" s="101" t="s">
        <v>1</v>
      </c>
      <c r="AR164" s="15" t="s">
        <v>115</v>
      </c>
      <c r="AT164" s="15" t="s">
        <v>111</v>
      </c>
      <c r="AU164" s="15" t="s">
        <v>44</v>
      </c>
      <c r="AY164" s="15" t="s">
        <v>110</v>
      </c>
      <c r="BE164" s="102">
        <f>IF(U164="základní",N164,0)</f>
        <v>0</v>
      </c>
      <c r="BF164" s="102">
        <f>IF(U164="snížená",N164,0)</f>
        <v>0</v>
      </c>
      <c r="BG164" s="102">
        <f>IF(U164="zákl. přenesená",N164,0)</f>
        <v>0</v>
      </c>
      <c r="BH164" s="102">
        <f>IF(U164="sníž. přenesená",N164,0)</f>
        <v>0</v>
      </c>
      <c r="BI164" s="102">
        <f>IF(U164="nulová",N164,0)</f>
        <v>0</v>
      </c>
      <c r="BJ164" s="15" t="s">
        <v>42</v>
      </c>
      <c r="BK164" s="102">
        <f>ROUND(L164*K164,2)</f>
        <v>0</v>
      </c>
      <c r="BL164" s="15" t="s">
        <v>115</v>
      </c>
      <c r="BM164" s="15" t="s">
        <v>184</v>
      </c>
    </row>
    <row r="165" spans="2:65" s="6" customFormat="1" ht="16.5" customHeight="1" x14ac:dyDescent="0.3">
      <c r="B165" s="103"/>
      <c r="C165" s="104"/>
      <c r="D165" s="104"/>
      <c r="E165" s="105" t="s">
        <v>1</v>
      </c>
      <c r="F165" s="173" t="s">
        <v>150</v>
      </c>
      <c r="G165" s="174"/>
      <c r="H165" s="174"/>
      <c r="I165" s="174"/>
      <c r="J165" s="104"/>
      <c r="K165" s="105" t="s">
        <v>1</v>
      </c>
      <c r="L165" s="104"/>
      <c r="M165" s="104"/>
      <c r="N165" s="104"/>
      <c r="O165" s="104"/>
      <c r="P165" s="104"/>
      <c r="Q165" s="104"/>
      <c r="R165" s="106"/>
      <c r="T165" s="107"/>
      <c r="U165" s="104"/>
      <c r="V165" s="104"/>
      <c r="W165" s="104"/>
      <c r="X165" s="104"/>
      <c r="Y165" s="104"/>
      <c r="Z165" s="104"/>
      <c r="AA165" s="104"/>
      <c r="AB165" s="108"/>
      <c r="AT165" s="109" t="s">
        <v>118</v>
      </c>
      <c r="AU165" s="109" t="s">
        <v>44</v>
      </c>
      <c r="AV165" s="6" t="s">
        <v>42</v>
      </c>
      <c r="AW165" s="6" t="s">
        <v>19</v>
      </c>
      <c r="AX165" s="6" t="s">
        <v>41</v>
      </c>
      <c r="AY165" s="109" t="s">
        <v>110</v>
      </c>
    </row>
    <row r="166" spans="2:65" s="7" customFormat="1" ht="16.5" customHeight="1" x14ac:dyDescent="0.3">
      <c r="B166" s="110"/>
      <c r="C166" s="111"/>
      <c r="D166" s="111"/>
      <c r="E166" s="112" t="s">
        <v>1</v>
      </c>
      <c r="F166" s="175" t="s">
        <v>185</v>
      </c>
      <c r="G166" s="176"/>
      <c r="H166" s="176"/>
      <c r="I166" s="176"/>
      <c r="J166" s="111"/>
      <c r="K166" s="113">
        <v>1.65</v>
      </c>
      <c r="L166" s="111"/>
      <c r="M166" s="111"/>
      <c r="N166" s="111"/>
      <c r="O166" s="111"/>
      <c r="P166" s="111"/>
      <c r="Q166" s="111"/>
      <c r="R166" s="114"/>
      <c r="T166" s="115"/>
      <c r="U166" s="111"/>
      <c r="V166" s="111"/>
      <c r="W166" s="111"/>
      <c r="X166" s="111"/>
      <c r="Y166" s="111"/>
      <c r="Z166" s="111"/>
      <c r="AA166" s="111"/>
      <c r="AB166" s="116"/>
      <c r="AT166" s="117" t="s">
        <v>118</v>
      </c>
      <c r="AU166" s="117" t="s">
        <v>44</v>
      </c>
      <c r="AV166" s="7" t="s">
        <v>44</v>
      </c>
      <c r="AW166" s="7" t="s">
        <v>19</v>
      </c>
      <c r="AX166" s="7" t="s">
        <v>41</v>
      </c>
      <c r="AY166" s="117" t="s">
        <v>110</v>
      </c>
    </row>
    <row r="167" spans="2:65" s="7" customFormat="1" ht="16.5" customHeight="1" x14ac:dyDescent="0.3">
      <c r="B167" s="110"/>
      <c r="C167" s="111"/>
      <c r="D167" s="111"/>
      <c r="E167" s="112" t="s">
        <v>1</v>
      </c>
      <c r="F167" s="175" t="s">
        <v>186</v>
      </c>
      <c r="G167" s="176"/>
      <c r="H167" s="176"/>
      <c r="I167" s="176"/>
      <c r="J167" s="111"/>
      <c r="K167" s="113">
        <v>0.6</v>
      </c>
      <c r="L167" s="111"/>
      <c r="M167" s="111"/>
      <c r="N167" s="111"/>
      <c r="O167" s="111"/>
      <c r="P167" s="111"/>
      <c r="Q167" s="111"/>
      <c r="R167" s="114"/>
      <c r="T167" s="115"/>
      <c r="U167" s="111"/>
      <c r="V167" s="111"/>
      <c r="W167" s="111"/>
      <c r="X167" s="111"/>
      <c r="Y167" s="111"/>
      <c r="Z167" s="111"/>
      <c r="AA167" s="111"/>
      <c r="AB167" s="116"/>
      <c r="AT167" s="117" t="s">
        <v>118</v>
      </c>
      <c r="AU167" s="117" t="s">
        <v>44</v>
      </c>
      <c r="AV167" s="7" t="s">
        <v>44</v>
      </c>
      <c r="AW167" s="7" t="s">
        <v>19</v>
      </c>
      <c r="AX167" s="7" t="s">
        <v>41</v>
      </c>
      <c r="AY167" s="117" t="s">
        <v>110</v>
      </c>
    </row>
    <row r="168" spans="2:65" s="9" customFormat="1" ht="16.5" customHeight="1" x14ac:dyDescent="0.3">
      <c r="B168" s="126"/>
      <c r="C168" s="127"/>
      <c r="D168" s="127"/>
      <c r="E168" s="128" t="s">
        <v>55</v>
      </c>
      <c r="F168" s="181" t="s">
        <v>126</v>
      </c>
      <c r="G168" s="182"/>
      <c r="H168" s="182"/>
      <c r="I168" s="182"/>
      <c r="J168" s="127"/>
      <c r="K168" s="129">
        <v>2.25</v>
      </c>
      <c r="L168" s="127"/>
      <c r="M168" s="127"/>
      <c r="N168" s="127"/>
      <c r="O168" s="127"/>
      <c r="P168" s="127"/>
      <c r="Q168" s="127"/>
      <c r="R168" s="130"/>
      <c r="T168" s="131"/>
      <c r="U168" s="127"/>
      <c r="V168" s="127"/>
      <c r="W168" s="127"/>
      <c r="X168" s="127"/>
      <c r="Y168" s="127"/>
      <c r="Z168" s="127"/>
      <c r="AA168" s="127"/>
      <c r="AB168" s="132"/>
      <c r="AT168" s="133" t="s">
        <v>118</v>
      </c>
      <c r="AU168" s="133" t="s">
        <v>44</v>
      </c>
      <c r="AV168" s="9" t="s">
        <v>115</v>
      </c>
      <c r="AW168" s="9" t="s">
        <v>19</v>
      </c>
      <c r="AX168" s="9" t="s">
        <v>42</v>
      </c>
      <c r="AY168" s="133" t="s">
        <v>110</v>
      </c>
    </row>
    <row r="169" spans="2:65" s="5" customFormat="1" ht="29.85" customHeight="1" x14ac:dyDescent="0.3">
      <c r="B169" s="82"/>
      <c r="C169" s="83"/>
      <c r="D169" s="92" t="s">
        <v>85</v>
      </c>
      <c r="E169" s="92"/>
      <c r="F169" s="92"/>
      <c r="G169" s="92"/>
      <c r="H169" s="92"/>
      <c r="I169" s="92"/>
      <c r="J169" s="92"/>
      <c r="K169" s="92"/>
      <c r="L169" s="92"/>
      <c r="M169" s="92"/>
      <c r="N169" s="194">
        <f>BK169</f>
        <v>0</v>
      </c>
      <c r="O169" s="195"/>
      <c r="P169" s="195"/>
      <c r="Q169" s="195"/>
      <c r="R169" s="85"/>
      <c r="T169" s="86"/>
      <c r="U169" s="83"/>
      <c r="V169" s="83"/>
      <c r="W169" s="87">
        <f>SUM(W170:W173)</f>
        <v>1.02</v>
      </c>
      <c r="X169" s="83"/>
      <c r="Y169" s="87">
        <f>SUM(Y170:Y173)</f>
        <v>2.7789000000000004E-3</v>
      </c>
      <c r="Z169" s="83"/>
      <c r="AA169" s="87">
        <f>SUM(AA170:AA173)</f>
        <v>0</v>
      </c>
      <c r="AB169" s="88"/>
      <c r="AR169" s="89" t="s">
        <v>42</v>
      </c>
      <c r="AT169" s="90" t="s">
        <v>40</v>
      </c>
      <c r="AU169" s="90" t="s">
        <v>42</v>
      </c>
      <c r="AY169" s="89" t="s">
        <v>110</v>
      </c>
      <c r="BK169" s="91">
        <f>SUM(BK170:BK173)</f>
        <v>0</v>
      </c>
    </row>
    <row r="170" spans="2:65" s="1" customFormat="1" ht="51" customHeight="1" x14ac:dyDescent="0.3">
      <c r="B170" s="93"/>
      <c r="C170" s="94" t="s">
        <v>187</v>
      </c>
      <c r="D170" s="94" t="s">
        <v>111</v>
      </c>
      <c r="E170" s="95" t="s">
        <v>188</v>
      </c>
      <c r="F170" s="171" t="s">
        <v>189</v>
      </c>
      <c r="G170" s="171"/>
      <c r="H170" s="171"/>
      <c r="I170" s="171"/>
      <c r="J170" s="96" t="s">
        <v>168</v>
      </c>
      <c r="K170" s="97">
        <v>1</v>
      </c>
      <c r="L170" s="172"/>
      <c r="M170" s="172"/>
      <c r="N170" s="172">
        <f>ROUND(L170*K170,2)</f>
        <v>0</v>
      </c>
      <c r="O170" s="172"/>
      <c r="P170" s="172"/>
      <c r="Q170" s="172"/>
      <c r="R170" s="98"/>
      <c r="T170" s="99" t="s">
        <v>1</v>
      </c>
      <c r="U170" s="31" t="s">
        <v>24</v>
      </c>
      <c r="V170" s="100">
        <v>1.02</v>
      </c>
      <c r="W170" s="100">
        <f>V170*K170</f>
        <v>1.02</v>
      </c>
      <c r="X170" s="100">
        <v>6.9999999999999994E-5</v>
      </c>
      <c r="Y170" s="100">
        <f>X170*K170</f>
        <v>6.9999999999999994E-5</v>
      </c>
      <c r="Z170" s="100">
        <v>0</v>
      </c>
      <c r="AA170" s="100">
        <f>Z170*K170</f>
        <v>0</v>
      </c>
      <c r="AB170" s="101" t="s">
        <v>1</v>
      </c>
      <c r="AR170" s="15" t="s">
        <v>115</v>
      </c>
      <c r="AT170" s="15" t="s">
        <v>111</v>
      </c>
      <c r="AU170" s="15" t="s">
        <v>44</v>
      </c>
      <c r="AY170" s="15" t="s">
        <v>110</v>
      </c>
      <c r="BE170" s="102">
        <f>IF(U170="základní",N170,0)</f>
        <v>0</v>
      </c>
      <c r="BF170" s="102">
        <f>IF(U170="snížená",N170,0)</f>
        <v>0</v>
      </c>
      <c r="BG170" s="102">
        <f>IF(U170="zákl. přenesená",N170,0)</f>
        <v>0</v>
      </c>
      <c r="BH170" s="102">
        <f>IF(U170="sníž. přenesená",N170,0)</f>
        <v>0</v>
      </c>
      <c r="BI170" s="102">
        <f>IF(U170="nulová",N170,0)</f>
        <v>0</v>
      </c>
      <c r="BJ170" s="15" t="s">
        <v>42</v>
      </c>
      <c r="BK170" s="102">
        <f>ROUND(L170*K170,2)</f>
        <v>0</v>
      </c>
      <c r="BL170" s="15" t="s">
        <v>115</v>
      </c>
      <c r="BM170" s="15" t="s">
        <v>190</v>
      </c>
    </row>
    <row r="171" spans="2:65" s="7" customFormat="1" ht="16.5" customHeight="1" x14ac:dyDescent="0.3">
      <c r="B171" s="110"/>
      <c r="C171" s="111"/>
      <c r="D171" s="111"/>
      <c r="E171" s="112" t="s">
        <v>1</v>
      </c>
      <c r="F171" s="183" t="s">
        <v>42</v>
      </c>
      <c r="G171" s="184"/>
      <c r="H171" s="184"/>
      <c r="I171" s="184"/>
      <c r="J171" s="111"/>
      <c r="K171" s="113">
        <v>1</v>
      </c>
      <c r="L171" s="111"/>
      <c r="M171" s="111"/>
      <c r="N171" s="111"/>
      <c r="O171" s="111"/>
      <c r="P171" s="111"/>
      <c r="Q171" s="111"/>
      <c r="R171" s="114"/>
      <c r="T171" s="115"/>
      <c r="U171" s="111"/>
      <c r="V171" s="111"/>
      <c r="W171" s="111"/>
      <c r="X171" s="111"/>
      <c r="Y171" s="111"/>
      <c r="Z171" s="111"/>
      <c r="AA171" s="111"/>
      <c r="AB171" s="116"/>
      <c r="AT171" s="117" t="s">
        <v>118</v>
      </c>
      <c r="AU171" s="117" t="s">
        <v>44</v>
      </c>
      <c r="AV171" s="7" t="s">
        <v>44</v>
      </c>
      <c r="AW171" s="7" t="s">
        <v>19</v>
      </c>
      <c r="AX171" s="7" t="s">
        <v>42</v>
      </c>
      <c r="AY171" s="117" t="s">
        <v>110</v>
      </c>
    </row>
    <row r="172" spans="2:65" s="1" customFormat="1" ht="25.5" customHeight="1" x14ac:dyDescent="0.3">
      <c r="B172" s="93"/>
      <c r="C172" s="134" t="s">
        <v>191</v>
      </c>
      <c r="D172" s="134" t="s">
        <v>154</v>
      </c>
      <c r="E172" s="135" t="s">
        <v>192</v>
      </c>
      <c r="F172" s="185" t="s">
        <v>193</v>
      </c>
      <c r="G172" s="185"/>
      <c r="H172" s="185"/>
      <c r="I172" s="185"/>
      <c r="J172" s="136" t="s">
        <v>168</v>
      </c>
      <c r="K172" s="137">
        <v>1.03</v>
      </c>
      <c r="L172" s="186"/>
      <c r="M172" s="186"/>
      <c r="N172" s="186">
        <f>ROUND(L172*K172,2)</f>
        <v>0</v>
      </c>
      <c r="O172" s="172"/>
      <c r="P172" s="172"/>
      <c r="Q172" s="172"/>
      <c r="R172" s="98"/>
      <c r="T172" s="99" t="s">
        <v>1</v>
      </c>
      <c r="U172" s="31" t="s">
        <v>24</v>
      </c>
      <c r="V172" s="100">
        <v>0</v>
      </c>
      <c r="W172" s="100">
        <f>V172*K172</f>
        <v>0</v>
      </c>
      <c r="X172" s="100">
        <v>2.63E-3</v>
      </c>
      <c r="Y172" s="100">
        <f>X172*K172</f>
        <v>2.7089000000000002E-3</v>
      </c>
      <c r="Z172" s="100">
        <v>0</v>
      </c>
      <c r="AA172" s="100">
        <f>Z172*K172</f>
        <v>0</v>
      </c>
      <c r="AB172" s="101" t="s">
        <v>1</v>
      </c>
      <c r="AR172" s="15" t="s">
        <v>153</v>
      </c>
      <c r="AT172" s="15" t="s">
        <v>154</v>
      </c>
      <c r="AU172" s="15" t="s">
        <v>44</v>
      </c>
      <c r="AY172" s="15" t="s">
        <v>110</v>
      </c>
      <c r="BE172" s="102">
        <f>IF(U172="základní",N172,0)</f>
        <v>0</v>
      </c>
      <c r="BF172" s="102">
        <f>IF(U172="snížená",N172,0)</f>
        <v>0</v>
      </c>
      <c r="BG172" s="102">
        <f>IF(U172="zákl. přenesená",N172,0)</f>
        <v>0</v>
      </c>
      <c r="BH172" s="102">
        <f>IF(U172="sníž. přenesená",N172,0)</f>
        <v>0</v>
      </c>
      <c r="BI172" s="102">
        <f>IF(U172="nulová",N172,0)</f>
        <v>0</v>
      </c>
      <c r="BJ172" s="15" t="s">
        <v>42</v>
      </c>
      <c r="BK172" s="102">
        <f>ROUND(L172*K172,2)</f>
        <v>0</v>
      </c>
      <c r="BL172" s="15" t="s">
        <v>115</v>
      </c>
      <c r="BM172" s="15" t="s">
        <v>194</v>
      </c>
    </row>
    <row r="173" spans="2:65" s="7" customFormat="1" ht="16.5" customHeight="1" x14ac:dyDescent="0.3">
      <c r="B173" s="110"/>
      <c r="C173" s="111"/>
      <c r="D173" s="111"/>
      <c r="E173" s="112" t="s">
        <v>1</v>
      </c>
      <c r="F173" s="183" t="s">
        <v>195</v>
      </c>
      <c r="G173" s="184"/>
      <c r="H173" s="184"/>
      <c r="I173" s="184"/>
      <c r="J173" s="111"/>
      <c r="K173" s="113">
        <v>1.03</v>
      </c>
      <c r="L173" s="111"/>
      <c r="M173" s="111"/>
      <c r="N173" s="111"/>
      <c r="O173" s="111"/>
      <c r="P173" s="111"/>
      <c r="Q173" s="111"/>
      <c r="R173" s="114"/>
      <c r="T173" s="115"/>
      <c r="U173" s="111"/>
      <c r="V173" s="111"/>
      <c r="W173" s="111"/>
      <c r="X173" s="111"/>
      <c r="Y173" s="111"/>
      <c r="Z173" s="111"/>
      <c r="AA173" s="111"/>
      <c r="AB173" s="116"/>
      <c r="AT173" s="117" t="s">
        <v>118</v>
      </c>
      <c r="AU173" s="117" t="s">
        <v>44</v>
      </c>
      <c r="AV173" s="7" t="s">
        <v>44</v>
      </c>
      <c r="AW173" s="7" t="s">
        <v>19</v>
      </c>
      <c r="AX173" s="7" t="s">
        <v>42</v>
      </c>
      <c r="AY173" s="117" t="s">
        <v>110</v>
      </c>
    </row>
    <row r="174" spans="2:65" s="5" customFormat="1" ht="29.85" customHeight="1" x14ac:dyDescent="0.3">
      <c r="B174" s="82"/>
      <c r="C174" s="83"/>
      <c r="D174" s="92" t="s">
        <v>86</v>
      </c>
      <c r="E174" s="92"/>
      <c r="F174" s="92"/>
      <c r="G174" s="92"/>
      <c r="H174" s="92"/>
      <c r="I174" s="92"/>
      <c r="J174" s="92"/>
      <c r="K174" s="92"/>
      <c r="L174" s="92"/>
      <c r="M174" s="92"/>
      <c r="N174" s="196">
        <f>BK174</f>
        <v>0</v>
      </c>
      <c r="O174" s="165"/>
      <c r="P174" s="165"/>
      <c r="Q174" s="165"/>
      <c r="R174" s="85"/>
      <c r="T174" s="86"/>
      <c r="U174" s="83"/>
      <c r="V174" s="83"/>
      <c r="W174" s="87">
        <f>W175</f>
        <v>6.3003599999999995</v>
      </c>
      <c r="X174" s="83"/>
      <c r="Y174" s="87">
        <f>Y175</f>
        <v>0</v>
      </c>
      <c r="Z174" s="83"/>
      <c r="AA174" s="87">
        <f>AA175</f>
        <v>0</v>
      </c>
      <c r="AB174" s="88"/>
      <c r="AR174" s="89" t="s">
        <v>42</v>
      </c>
      <c r="AT174" s="90" t="s">
        <v>40</v>
      </c>
      <c r="AU174" s="90" t="s">
        <v>42</v>
      </c>
      <c r="AY174" s="89" t="s">
        <v>110</v>
      </c>
      <c r="BK174" s="91">
        <f>BK175</f>
        <v>0</v>
      </c>
    </row>
    <row r="175" spans="2:65" s="5" customFormat="1" ht="14.85" customHeight="1" x14ac:dyDescent="0.3">
      <c r="B175" s="82"/>
      <c r="C175" s="83"/>
      <c r="D175" s="92" t="s">
        <v>87</v>
      </c>
      <c r="E175" s="92"/>
      <c r="F175" s="92"/>
      <c r="G175" s="92"/>
      <c r="H175" s="92"/>
      <c r="I175" s="92"/>
      <c r="J175" s="92"/>
      <c r="K175" s="92"/>
      <c r="L175" s="92"/>
      <c r="M175" s="92"/>
      <c r="N175" s="194">
        <f>BK175</f>
        <v>0</v>
      </c>
      <c r="O175" s="195"/>
      <c r="P175" s="195"/>
      <c r="Q175" s="195"/>
      <c r="R175" s="85"/>
      <c r="T175" s="86"/>
      <c r="U175" s="83"/>
      <c r="V175" s="83"/>
      <c r="W175" s="87">
        <f>W176</f>
        <v>6.3003599999999995</v>
      </c>
      <c r="X175" s="83"/>
      <c r="Y175" s="87">
        <f>Y176</f>
        <v>0</v>
      </c>
      <c r="Z175" s="83"/>
      <c r="AA175" s="87">
        <f>AA176</f>
        <v>0</v>
      </c>
      <c r="AB175" s="88"/>
      <c r="AR175" s="89" t="s">
        <v>42</v>
      </c>
      <c r="AT175" s="90" t="s">
        <v>40</v>
      </c>
      <c r="AU175" s="90" t="s">
        <v>44</v>
      </c>
      <c r="AY175" s="89" t="s">
        <v>110</v>
      </c>
      <c r="BK175" s="91">
        <f>BK176</f>
        <v>0</v>
      </c>
    </row>
    <row r="176" spans="2:65" s="1" customFormat="1" ht="25.5" customHeight="1" x14ac:dyDescent="0.3">
      <c r="B176" s="93"/>
      <c r="C176" s="94" t="s">
        <v>196</v>
      </c>
      <c r="D176" s="94" t="s">
        <v>111</v>
      </c>
      <c r="E176" s="95" t="s">
        <v>197</v>
      </c>
      <c r="F176" s="171" t="s">
        <v>198</v>
      </c>
      <c r="G176" s="171"/>
      <c r="H176" s="171"/>
      <c r="I176" s="171"/>
      <c r="J176" s="96" t="s">
        <v>157</v>
      </c>
      <c r="K176" s="97">
        <v>4.2569999999999997</v>
      </c>
      <c r="L176" s="172"/>
      <c r="M176" s="172"/>
      <c r="N176" s="172">
        <f>ROUND(L176*K176,2)</f>
        <v>0</v>
      </c>
      <c r="O176" s="172"/>
      <c r="P176" s="172"/>
      <c r="Q176" s="172"/>
      <c r="R176" s="98"/>
      <c r="T176" s="99" t="s">
        <v>1</v>
      </c>
      <c r="U176" s="31" t="s">
        <v>24</v>
      </c>
      <c r="V176" s="100">
        <v>1.48</v>
      </c>
      <c r="W176" s="100">
        <f>V176*K176</f>
        <v>6.3003599999999995</v>
      </c>
      <c r="X176" s="100">
        <v>0</v>
      </c>
      <c r="Y176" s="100">
        <f>X176*K176</f>
        <v>0</v>
      </c>
      <c r="Z176" s="100">
        <v>0</v>
      </c>
      <c r="AA176" s="100">
        <f>Z176*K176</f>
        <v>0</v>
      </c>
      <c r="AB176" s="101" t="s">
        <v>1</v>
      </c>
      <c r="AR176" s="15" t="s">
        <v>115</v>
      </c>
      <c r="AT176" s="15" t="s">
        <v>111</v>
      </c>
      <c r="AU176" s="15" t="s">
        <v>45</v>
      </c>
      <c r="AY176" s="15" t="s">
        <v>110</v>
      </c>
      <c r="BE176" s="102">
        <f>IF(U176="základní",N176,0)</f>
        <v>0</v>
      </c>
      <c r="BF176" s="102">
        <f>IF(U176="snížená",N176,0)</f>
        <v>0</v>
      </c>
      <c r="BG176" s="102">
        <f>IF(U176="zákl. přenesená",N176,0)</f>
        <v>0</v>
      </c>
      <c r="BH176" s="102">
        <f>IF(U176="sníž. přenesená",N176,0)</f>
        <v>0</v>
      </c>
      <c r="BI176" s="102">
        <f>IF(U176="nulová",N176,0)</f>
        <v>0</v>
      </c>
      <c r="BJ176" s="15" t="s">
        <v>42</v>
      </c>
      <c r="BK176" s="102">
        <f>ROUND(L176*K176,2)</f>
        <v>0</v>
      </c>
      <c r="BL176" s="15" t="s">
        <v>115</v>
      </c>
      <c r="BM176" s="15" t="s">
        <v>199</v>
      </c>
    </row>
    <row r="177" spans="2:65" s="5" customFormat="1" ht="37.35" customHeight="1" x14ac:dyDescent="0.35">
      <c r="B177" s="82"/>
      <c r="C177" s="83"/>
      <c r="D177" s="84" t="s">
        <v>88</v>
      </c>
      <c r="E177" s="84"/>
      <c r="F177" s="84"/>
      <c r="G177" s="84"/>
      <c r="H177" s="84"/>
      <c r="I177" s="84"/>
      <c r="J177" s="84"/>
      <c r="K177" s="84"/>
      <c r="L177" s="84"/>
      <c r="M177" s="84"/>
      <c r="N177" s="197">
        <f>BK177</f>
        <v>0</v>
      </c>
      <c r="O177" s="198"/>
      <c r="P177" s="198"/>
      <c r="Q177" s="198"/>
      <c r="R177" s="85"/>
      <c r="T177" s="86"/>
      <c r="U177" s="83"/>
      <c r="V177" s="83"/>
      <c r="W177" s="87">
        <f>W178+W185+W195</f>
        <v>19.626552</v>
      </c>
      <c r="X177" s="83"/>
      <c r="Y177" s="87">
        <f>Y178+Y185+Y195</f>
        <v>6.1921500000000004E-2</v>
      </c>
      <c r="Z177" s="83"/>
      <c r="AA177" s="87">
        <f>AA178+AA185+AA195</f>
        <v>0</v>
      </c>
      <c r="AB177" s="88"/>
      <c r="AR177" s="89" t="s">
        <v>44</v>
      </c>
      <c r="AT177" s="90" t="s">
        <v>40</v>
      </c>
      <c r="AU177" s="90" t="s">
        <v>41</v>
      </c>
      <c r="AY177" s="89" t="s">
        <v>110</v>
      </c>
      <c r="BK177" s="91">
        <f>BK178+BK185+BK195</f>
        <v>0</v>
      </c>
    </row>
    <row r="178" spans="2:65" s="5" customFormat="1" ht="19.899999999999999" customHeight="1" x14ac:dyDescent="0.3">
      <c r="B178" s="82"/>
      <c r="C178" s="83"/>
      <c r="D178" s="92" t="s">
        <v>89</v>
      </c>
      <c r="E178" s="92"/>
      <c r="F178" s="92"/>
      <c r="G178" s="92"/>
      <c r="H178" s="92"/>
      <c r="I178" s="92"/>
      <c r="J178" s="92"/>
      <c r="K178" s="92"/>
      <c r="L178" s="92"/>
      <c r="M178" s="92"/>
      <c r="N178" s="194">
        <f>BK178</f>
        <v>0</v>
      </c>
      <c r="O178" s="195"/>
      <c r="P178" s="195"/>
      <c r="Q178" s="195"/>
      <c r="R178" s="85"/>
      <c r="T178" s="86"/>
      <c r="U178" s="83"/>
      <c r="V178" s="83"/>
      <c r="W178" s="87">
        <f>SUM(W179:W184)</f>
        <v>0.26400000000000001</v>
      </c>
      <c r="X178" s="83"/>
      <c r="Y178" s="87">
        <f>SUM(Y179:Y184)</f>
        <v>2.4000000000000001E-4</v>
      </c>
      <c r="Z178" s="83"/>
      <c r="AA178" s="87">
        <f>SUM(AA179:AA184)</f>
        <v>0</v>
      </c>
      <c r="AB178" s="88"/>
      <c r="AR178" s="89" t="s">
        <v>44</v>
      </c>
      <c r="AT178" s="90" t="s">
        <v>40</v>
      </c>
      <c r="AU178" s="90" t="s">
        <v>42</v>
      </c>
      <c r="AY178" s="89" t="s">
        <v>110</v>
      </c>
      <c r="BK178" s="91">
        <f>SUM(BK179:BK184)</f>
        <v>0</v>
      </c>
    </row>
    <row r="179" spans="2:65" s="1" customFormat="1" ht="25.5" customHeight="1" x14ac:dyDescent="0.3">
      <c r="B179" s="93"/>
      <c r="C179" s="94" t="s">
        <v>200</v>
      </c>
      <c r="D179" s="94" t="s">
        <v>111</v>
      </c>
      <c r="E179" s="95" t="s">
        <v>201</v>
      </c>
      <c r="F179" s="171" t="s">
        <v>202</v>
      </c>
      <c r="G179" s="171"/>
      <c r="H179" s="171"/>
      <c r="I179" s="171"/>
      <c r="J179" s="96" t="s">
        <v>203</v>
      </c>
      <c r="K179" s="97">
        <v>8</v>
      </c>
      <c r="L179" s="172"/>
      <c r="M179" s="172"/>
      <c r="N179" s="172">
        <f>ROUND(L179*K179,2)</f>
        <v>0</v>
      </c>
      <c r="O179" s="172"/>
      <c r="P179" s="172"/>
      <c r="Q179" s="172"/>
      <c r="R179" s="98"/>
      <c r="T179" s="99" t="s">
        <v>1</v>
      </c>
      <c r="U179" s="31" t="s">
        <v>24</v>
      </c>
      <c r="V179" s="100">
        <v>3.3000000000000002E-2</v>
      </c>
      <c r="W179" s="100">
        <f>V179*K179</f>
        <v>0.26400000000000001</v>
      </c>
      <c r="X179" s="100">
        <v>0</v>
      </c>
      <c r="Y179" s="100">
        <f>X179*K179</f>
        <v>0</v>
      </c>
      <c r="Z179" s="100">
        <v>0</v>
      </c>
      <c r="AA179" s="100">
        <f>Z179*K179</f>
        <v>0</v>
      </c>
      <c r="AB179" s="101" t="s">
        <v>1</v>
      </c>
      <c r="AR179" s="15" t="s">
        <v>187</v>
      </c>
      <c r="AT179" s="15" t="s">
        <v>111</v>
      </c>
      <c r="AU179" s="15" t="s">
        <v>44</v>
      </c>
      <c r="AY179" s="15" t="s">
        <v>110</v>
      </c>
      <c r="BE179" s="102">
        <f>IF(U179="základní",N179,0)</f>
        <v>0</v>
      </c>
      <c r="BF179" s="102">
        <f>IF(U179="snížená",N179,0)</f>
        <v>0</v>
      </c>
      <c r="BG179" s="102">
        <f>IF(U179="zákl. přenesená",N179,0)</f>
        <v>0</v>
      </c>
      <c r="BH179" s="102">
        <f>IF(U179="sníž. přenesená",N179,0)</f>
        <v>0</v>
      </c>
      <c r="BI179" s="102">
        <f>IF(U179="nulová",N179,0)</f>
        <v>0</v>
      </c>
      <c r="BJ179" s="15" t="s">
        <v>42</v>
      </c>
      <c r="BK179" s="102">
        <f>ROUND(L179*K179,2)</f>
        <v>0</v>
      </c>
      <c r="BL179" s="15" t="s">
        <v>187</v>
      </c>
      <c r="BM179" s="15" t="s">
        <v>204</v>
      </c>
    </row>
    <row r="180" spans="2:65" s="7" customFormat="1" ht="16.5" customHeight="1" x14ac:dyDescent="0.3">
      <c r="B180" s="110"/>
      <c r="C180" s="111"/>
      <c r="D180" s="111"/>
      <c r="E180" s="112" t="s">
        <v>1</v>
      </c>
      <c r="F180" s="183" t="s">
        <v>205</v>
      </c>
      <c r="G180" s="184"/>
      <c r="H180" s="184"/>
      <c r="I180" s="184"/>
      <c r="J180" s="111"/>
      <c r="K180" s="113">
        <v>8</v>
      </c>
      <c r="L180" s="111"/>
      <c r="M180" s="111"/>
      <c r="N180" s="111"/>
      <c r="O180" s="111"/>
      <c r="P180" s="111"/>
      <c r="Q180" s="111"/>
      <c r="R180" s="114"/>
      <c r="T180" s="115"/>
      <c r="U180" s="111"/>
      <c r="V180" s="111"/>
      <c r="W180" s="111"/>
      <c r="X180" s="111"/>
      <c r="Y180" s="111"/>
      <c r="Z180" s="111"/>
      <c r="AA180" s="111"/>
      <c r="AB180" s="116"/>
      <c r="AT180" s="117" t="s">
        <v>118</v>
      </c>
      <c r="AU180" s="117" t="s">
        <v>44</v>
      </c>
      <c r="AV180" s="7" t="s">
        <v>44</v>
      </c>
      <c r="AW180" s="7" t="s">
        <v>19</v>
      </c>
      <c r="AX180" s="7" t="s">
        <v>41</v>
      </c>
      <c r="AY180" s="117" t="s">
        <v>110</v>
      </c>
    </row>
    <row r="181" spans="2:65" s="1" customFormat="1" ht="16.5" customHeight="1" x14ac:dyDescent="0.3">
      <c r="B181" s="93"/>
      <c r="C181" s="134" t="s">
        <v>206</v>
      </c>
      <c r="D181" s="134" t="s">
        <v>154</v>
      </c>
      <c r="E181" s="135" t="s">
        <v>207</v>
      </c>
      <c r="F181" s="185" t="s">
        <v>208</v>
      </c>
      <c r="G181" s="185"/>
      <c r="H181" s="185"/>
      <c r="I181" s="185"/>
      <c r="J181" s="136" t="s">
        <v>203</v>
      </c>
      <c r="K181" s="137">
        <v>6</v>
      </c>
      <c r="L181" s="186"/>
      <c r="M181" s="186"/>
      <c r="N181" s="186">
        <f>ROUND(L181*K181,2)</f>
        <v>0</v>
      </c>
      <c r="O181" s="172"/>
      <c r="P181" s="172"/>
      <c r="Q181" s="172"/>
      <c r="R181" s="98"/>
      <c r="T181" s="99" t="s">
        <v>1</v>
      </c>
      <c r="U181" s="31" t="s">
        <v>24</v>
      </c>
      <c r="V181" s="100">
        <v>0</v>
      </c>
      <c r="W181" s="100">
        <f>V181*K181</f>
        <v>0</v>
      </c>
      <c r="X181" s="100">
        <v>3.0000000000000001E-5</v>
      </c>
      <c r="Y181" s="100">
        <f>X181*K181</f>
        <v>1.8000000000000001E-4</v>
      </c>
      <c r="Z181" s="100">
        <v>0</v>
      </c>
      <c r="AA181" s="100">
        <f>Z181*K181</f>
        <v>0</v>
      </c>
      <c r="AB181" s="101" t="s">
        <v>1</v>
      </c>
      <c r="AR181" s="15" t="s">
        <v>209</v>
      </c>
      <c r="AT181" s="15" t="s">
        <v>154</v>
      </c>
      <c r="AU181" s="15" t="s">
        <v>44</v>
      </c>
      <c r="AY181" s="15" t="s">
        <v>110</v>
      </c>
      <c r="BE181" s="102">
        <f>IF(U181="základní",N181,0)</f>
        <v>0</v>
      </c>
      <c r="BF181" s="102">
        <f>IF(U181="snížená",N181,0)</f>
        <v>0</v>
      </c>
      <c r="BG181" s="102">
        <f>IF(U181="zákl. přenesená",N181,0)</f>
        <v>0</v>
      </c>
      <c r="BH181" s="102">
        <f>IF(U181="sníž. přenesená",N181,0)</f>
        <v>0</v>
      </c>
      <c r="BI181" s="102">
        <f>IF(U181="nulová",N181,0)</f>
        <v>0</v>
      </c>
      <c r="BJ181" s="15" t="s">
        <v>42</v>
      </c>
      <c r="BK181" s="102">
        <f>ROUND(L181*K181,2)</f>
        <v>0</v>
      </c>
      <c r="BL181" s="15" t="s">
        <v>187</v>
      </c>
      <c r="BM181" s="15" t="s">
        <v>210</v>
      </c>
    </row>
    <row r="182" spans="2:65" s="7" customFormat="1" ht="16.5" customHeight="1" x14ac:dyDescent="0.3">
      <c r="B182" s="110"/>
      <c r="C182" s="111"/>
      <c r="D182" s="111"/>
      <c r="E182" s="112" t="s">
        <v>1</v>
      </c>
      <c r="F182" s="183" t="s">
        <v>141</v>
      </c>
      <c r="G182" s="184"/>
      <c r="H182" s="184"/>
      <c r="I182" s="184"/>
      <c r="J182" s="111"/>
      <c r="K182" s="113">
        <v>6</v>
      </c>
      <c r="L182" s="111"/>
      <c r="M182" s="111"/>
      <c r="N182" s="111"/>
      <c r="O182" s="111"/>
      <c r="P182" s="111"/>
      <c r="Q182" s="111"/>
      <c r="R182" s="114"/>
      <c r="T182" s="115"/>
      <c r="U182" s="111"/>
      <c r="V182" s="111"/>
      <c r="W182" s="111"/>
      <c r="X182" s="111"/>
      <c r="Y182" s="111"/>
      <c r="Z182" s="111"/>
      <c r="AA182" s="111"/>
      <c r="AB182" s="116"/>
      <c r="AT182" s="117" t="s">
        <v>118</v>
      </c>
      <c r="AU182" s="117" t="s">
        <v>44</v>
      </c>
      <c r="AV182" s="7" t="s">
        <v>44</v>
      </c>
      <c r="AW182" s="7" t="s">
        <v>19</v>
      </c>
      <c r="AX182" s="7" t="s">
        <v>42</v>
      </c>
      <c r="AY182" s="117" t="s">
        <v>110</v>
      </c>
    </row>
    <row r="183" spans="2:65" s="1" customFormat="1" ht="16.5" customHeight="1" x14ac:dyDescent="0.3">
      <c r="B183" s="93"/>
      <c r="C183" s="134" t="s">
        <v>4</v>
      </c>
      <c r="D183" s="134" t="s">
        <v>154</v>
      </c>
      <c r="E183" s="135" t="s">
        <v>211</v>
      </c>
      <c r="F183" s="185" t="s">
        <v>212</v>
      </c>
      <c r="G183" s="185"/>
      <c r="H183" s="185"/>
      <c r="I183" s="185"/>
      <c r="J183" s="136" t="s">
        <v>203</v>
      </c>
      <c r="K183" s="137">
        <v>2</v>
      </c>
      <c r="L183" s="186"/>
      <c r="M183" s="186"/>
      <c r="N183" s="186">
        <f>ROUND(L183*K183,2)</f>
        <v>0</v>
      </c>
      <c r="O183" s="172"/>
      <c r="P183" s="172"/>
      <c r="Q183" s="172"/>
      <c r="R183" s="98"/>
      <c r="T183" s="99" t="s">
        <v>1</v>
      </c>
      <c r="U183" s="31" t="s">
        <v>24</v>
      </c>
      <c r="V183" s="100">
        <v>0</v>
      </c>
      <c r="W183" s="100">
        <f>V183*K183</f>
        <v>0</v>
      </c>
      <c r="X183" s="100">
        <v>3.0000000000000001E-5</v>
      </c>
      <c r="Y183" s="100">
        <f>X183*K183</f>
        <v>6.0000000000000002E-5</v>
      </c>
      <c r="Z183" s="100">
        <v>0</v>
      </c>
      <c r="AA183" s="100">
        <f>Z183*K183</f>
        <v>0</v>
      </c>
      <c r="AB183" s="101" t="s">
        <v>1</v>
      </c>
      <c r="AR183" s="15" t="s">
        <v>209</v>
      </c>
      <c r="AT183" s="15" t="s">
        <v>154</v>
      </c>
      <c r="AU183" s="15" t="s">
        <v>44</v>
      </c>
      <c r="AY183" s="15" t="s">
        <v>110</v>
      </c>
      <c r="BE183" s="102">
        <f>IF(U183="základní",N183,0)</f>
        <v>0</v>
      </c>
      <c r="BF183" s="102">
        <f>IF(U183="snížená",N183,0)</f>
        <v>0</v>
      </c>
      <c r="BG183" s="102">
        <f>IF(U183="zákl. přenesená",N183,0)</f>
        <v>0</v>
      </c>
      <c r="BH183" s="102">
        <f>IF(U183="sníž. přenesená",N183,0)</f>
        <v>0</v>
      </c>
      <c r="BI183" s="102">
        <f>IF(U183="nulová",N183,0)</f>
        <v>0</v>
      </c>
      <c r="BJ183" s="15" t="s">
        <v>42</v>
      </c>
      <c r="BK183" s="102">
        <f>ROUND(L183*K183,2)</f>
        <v>0</v>
      </c>
      <c r="BL183" s="15" t="s">
        <v>187</v>
      </c>
      <c r="BM183" s="15" t="s">
        <v>213</v>
      </c>
    </row>
    <row r="184" spans="2:65" s="7" customFormat="1" ht="16.5" customHeight="1" x14ac:dyDescent="0.3">
      <c r="B184" s="110"/>
      <c r="C184" s="111"/>
      <c r="D184" s="111"/>
      <c r="E184" s="112" t="s">
        <v>1</v>
      </c>
      <c r="F184" s="183" t="s">
        <v>44</v>
      </c>
      <c r="G184" s="184"/>
      <c r="H184" s="184"/>
      <c r="I184" s="184"/>
      <c r="J184" s="111"/>
      <c r="K184" s="113">
        <v>2</v>
      </c>
      <c r="L184" s="111"/>
      <c r="M184" s="111"/>
      <c r="N184" s="111"/>
      <c r="O184" s="111"/>
      <c r="P184" s="111"/>
      <c r="Q184" s="111"/>
      <c r="R184" s="114"/>
      <c r="T184" s="115"/>
      <c r="U184" s="111"/>
      <c r="V184" s="111"/>
      <c r="W184" s="111"/>
      <c r="X184" s="111"/>
      <c r="Y184" s="111"/>
      <c r="Z184" s="111"/>
      <c r="AA184" s="111"/>
      <c r="AB184" s="116"/>
      <c r="AT184" s="117" t="s">
        <v>118</v>
      </c>
      <c r="AU184" s="117" t="s">
        <v>44</v>
      </c>
      <c r="AV184" s="7" t="s">
        <v>44</v>
      </c>
      <c r="AW184" s="7" t="s">
        <v>19</v>
      </c>
      <c r="AX184" s="7" t="s">
        <v>42</v>
      </c>
      <c r="AY184" s="117" t="s">
        <v>110</v>
      </c>
    </row>
    <row r="185" spans="2:65" s="5" customFormat="1" ht="29.85" customHeight="1" x14ac:dyDescent="0.3">
      <c r="B185" s="82"/>
      <c r="C185" s="83"/>
      <c r="D185" s="92" t="s">
        <v>90</v>
      </c>
      <c r="E185" s="92"/>
      <c r="F185" s="92"/>
      <c r="G185" s="92"/>
      <c r="H185" s="92"/>
      <c r="I185" s="92"/>
      <c r="J185" s="92"/>
      <c r="K185" s="92"/>
      <c r="L185" s="92"/>
      <c r="M185" s="92"/>
      <c r="N185" s="194">
        <f>BK185</f>
        <v>0</v>
      </c>
      <c r="O185" s="195"/>
      <c r="P185" s="195"/>
      <c r="Q185" s="195"/>
      <c r="R185" s="85"/>
      <c r="T185" s="86"/>
      <c r="U185" s="83"/>
      <c r="V185" s="83"/>
      <c r="W185" s="87">
        <f>SUM(W186:W194)</f>
        <v>6.0738279999999998</v>
      </c>
      <c r="X185" s="83"/>
      <c r="Y185" s="87">
        <f>SUM(Y186:Y194)</f>
        <v>3.601E-2</v>
      </c>
      <c r="Z185" s="83"/>
      <c r="AA185" s="87">
        <f>SUM(AA186:AA194)</f>
        <v>0</v>
      </c>
      <c r="AB185" s="88"/>
      <c r="AR185" s="89" t="s">
        <v>44</v>
      </c>
      <c r="AT185" s="90" t="s">
        <v>40</v>
      </c>
      <c r="AU185" s="90" t="s">
        <v>42</v>
      </c>
      <c r="AY185" s="89" t="s">
        <v>110</v>
      </c>
      <c r="BK185" s="91">
        <f>SUM(BK186:BK194)</f>
        <v>0</v>
      </c>
    </row>
    <row r="186" spans="2:65" s="1" customFormat="1" ht="25.5" customHeight="1" x14ac:dyDescent="0.3">
      <c r="B186" s="93"/>
      <c r="C186" s="94" t="s">
        <v>214</v>
      </c>
      <c r="D186" s="94" t="s">
        <v>111</v>
      </c>
      <c r="E186" s="95" t="s">
        <v>215</v>
      </c>
      <c r="F186" s="171" t="s">
        <v>216</v>
      </c>
      <c r="G186" s="171"/>
      <c r="H186" s="171"/>
      <c r="I186" s="171"/>
      <c r="J186" s="96" t="s">
        <v>203</v>
      </c>
      <c r="K186" s="97">
        <v>13</v>
      </c>
      <c r="L186" s="172"/>
      <c r="M186" s="172"/>
      <c r="N186" s="172">
        <f>ROUND(L186*K186,2)</f>
        <v>0</v>
      </c>
      <c r="O186" s="172"/>
      <c r="P186" s="172"/>
      <c r="Q186" s="172"/>
      <c r="R186" s="98"/>
      <c r="T186" s="99" t="s">
        <v>1</v>
      </c>
      <c r="U186" s="31" t="s">
        <v>24</v>
      </c>
      <c r="V186" s="100">
        <v>0.40400000000000003</v>
      </c>
      <c r="W186" s="100">
        <f>V186*K186</f>
        <v>5.2520000000000007</v>
      </c>
      <c r="X186" s="100">
        <v>2.7699999999999999E-3</v>
      </c>
      <c r="Y186" s="100">
        <f>X186*K186</f>
        <v>3.601E-2</v>
      </c>
      <c r="Z186" s="100">
        <v>0</v>
      </c>
      <c r="AA186" s="100">
        <f>Z186*K186</f>
        <v>0</v>
      </c>
      <c r="AB186" s="101" t="s">
        <v>1</v>
      </c>
      <c r="AR186" s="15" t="s">
        <v>187</v>
      </c>
      <c r="AT186" s="15" t="s">
        <v>111</v>
      </c>
      <c r="AU186" s="15" t="s">
        <v>44</v>
      </c>
      <c r="AY186" s="15" t="s">
        <v>110</v>
      </c>
      <c r="BE186" s="102">
        <f>IF(U186="základní",N186,0)</f>
        <v>0</v>
      </c>
      <c r="BF186" s="102">
        <f>IF(U186="snížená",N186,0)</f>
        <v>0</v>
      </c>
      <c r="BG186" s="102">
        <f>IF(U186="zákl. přenesená",N186,0)</f>
        <v>0</v>
      </c>
      <c r="BH186" s="102">
        <f>IF(U186="sníž. přenesená",N186,0)</f>
        <v>0</v>
      </c>
      <c r="BI186" s="102">
        <f>IF(U186="nulová",N186,0)</f>
        <v>0</v>
      </c>
      <c r="BJ186" s="15" t="s">
        <v>42</v>
      </c>
      <c r="BK186" s="102">
        <f>ROUND(L186*K186,2)</f>
        <v>0</v>
      </c>
      <c r="BL186" s="15" t="s">
        <v>187</v>
      </c>
      <c r="BM186" s="15" t="s">
        <v>217</v>
      </c>
    </row>
    <row r="187" spans="2:65" s="6" customFormat="1" ht="16.5" customHeight="1" x14ac:dyDescent="0.3">
      <c r="B187" s="103"/>
      <c r="C187" s="104"/>
      <c r="D187" s="104"/>
      <c r="E187" s="105" t="s">
        <v>1</v>
      </c>
      <c r="F187" s="173" t="s">
        <v>218</v>
      </c>
      <c r="G187" s="174"/>
      <c r="H187" s="174"/>
      <c r="I187" s="174"/>
      <c r="J187" s="104"/>
      <c r="K187" s="105" t="s">
        <v>1</v>
      </c>
      <c r="L187" s="104"/>
      <c r="M187" s="104"/>
      <c r="N187" s="104"/>
      <c r="O187" s="104"/>
      <c r="P187" s="104"/>
      <c r="Q187" s="104"/>
      <c r="R187" s="106"/>
      <c r="T187" s="107"/>
      <c r="U187" s="104"/>
      <c r="V187" s="104"/>
      <c r="W187" s="104"/>
      <c r="X187" s="104"/>
      <c r="Y187" s="104"/>
      <c r="Z187" s="104"/>
      <c r="AA187" s="104"/>
      <c r="AB187" s="108"/>
      <c r="AT187" s="109" t="s">
        <v>118</v>
      </c>
      <c r="AU187" s="109" t="s">
        <v>44</v>
      </c>
      <c r="AV187" s="6" t="s">
        <v>42</v>
      </c>
      <c r="AW187" s="6" t="s">
        <v>19</v>
      </c>
      <c r="AX187" s="6" t="s">
        <v>41</v>
      </c>
      <c r="AY187" s="109" t="s">
        <v>110</v>
      </c>
    </row>
    <row r="188" spans="2:65" s="7" customFormat="1" ht="16.5" customHeight="1" x14ac:dyDescent="0.3">
      <c r="B188" s="110"/>
      <c r="C188" s="111"/>
      <c r="D188" s="111"/>
      <c r="E188" s="112" t="s">
        <v>1</v>
      </c>
      <c r="F188" s="175" t="s">
        <v>137</v>
      </c>
      <c r="G188" s="176"/>
      <c r="H188" s="176"/>
      <c r="I188" s="176"/>
      <c r="J188" s="111"/>
      <c r="K188" s="113">
        <v>5</v>
      </c>
      <c r="L188" s="111"/>
      <c r="M188" s="111"/>
      <c r="N188" s="111"/>
      <c r="O188" s="111"/>
      <c r="P188" s="111"/>
      <c r="Q188" s="111"/>
      <c r="R188" s="114"/>
      <c r="T188" s="115"/>
      <c r="U188" s="111"/>
      <c r="V188" s="111"/>
      <c r="W188" s="111"/>
      <c r="X188" s="111"/>
      <c r="Y188" s="111"/>
      <c r="Z188" s="111"/>
      <c r="AA188" s="111"/>
      <c r="AB188" s="116"/>
      <c r="AT188" s="117" t="s">
        <v>118</v>
      </c>
      <c r="AU188" s="117" t="s">
        <v>44</v>
      </c>
      <c r="AV188" s="7" t="s">
        <v>44</v>
      </c>
      <c r="AW188" s="7" t="s">
        <v>19</v>
      </c>
      <c r="AX188" s="7" t="s">
        <v>41</v>
      </c>
      <c r="AY188" s="117" t="s">
        <v>110</v>
      </c>
    </row>
    <row r="189" spans="2:65" s="6" customFormat="1" ht="16.5" customHeight="1" x14ac:dyDescent="0.3">
      <c r="B189" s="103"/>
      <c r="C189" s="104"/>
      <c r="D189" s="104"/>
      <c r="E189" s="105" t="s">
        <v>1</v>
      </c>
      <c r="F189" s="177" t="s">
        <v>219</v>
      </c>
      <c r="G189" s="178"/>
      <c r="H189" s="178"/>
      <c r="I189" s="178"/>
      <c r="J189" s="104"/>
      <c r="K189" s="105" t="s">
        <v>1</v>
      </c>
      <c r="L189" s="104"/>
      <c r="M189" s="104"/>
      <c r="N189" s="104"/>
      <c r="O189" s="104"/>
      <c r="P189" s="104"/>
      <c r="Q189" s="104"/>
      <c r="R189" s="106"/>
      <c r="T189" s="107"/>
      <c r="U189" s="104"/>
      <c r="V189" s="104"/>
      <c r="W189" s="104"/>
      <c r="X189" s="104"/>
      <c r="Y189" s="104"/>
      <c r="Z189" s="104"/>
      <c r="AA189" s="104"/>
      <c r="AB189" s="108"/>
      <c r="AT189" s="109" t="s">
        <v>118</v>
      </c>
      <c r="AU189" s="109" t="s">
        <v>44</v>
      </c>
      <c r="AV189" s="6" t="s">
        <v>42</v>
      </c>
      <c r="AW189" s="6" t="s">
        <v>19</v>
      </c>
      <c r="AX189" s="6" t="s">
        <v>41</v>
      </c>
      <c r="AY189" s="109" t="s">
        <v>110</v>
      </c>
    </row>
    <row r="190" spans="2:65" s="7" customFormat="1" ht="16.5" customHeight="1" x14ac:dyDescent="0.3">
      <c r="B190" s="110"/>
      <c r="C190" s="111"/>
      <c r="D190" s="111"/>
      <c r="E190" s="112" t="s">
        <v>1</v>
      </c>
      <c r="F190" s="175" t="s">
        <v>153</v>
      </c>
      <c r="G190" s="176"/>
      <c r="H190" s="176"/>
      <c r="I190" s="176"/>
      <c r="J190" s="111"/>
      <c r="K190" s="113">
        <v>8</v>
      </c>
      <c r="L190" s="111"/>
      <c r="M190" s="111"/>
      <c r="N190" s="111"/>
      <c r="O190" s="111"/>
      <c r="P190" s="111"/>
      <c r="Q190" s="111"/>
      <c r="R190" s="114"/>
      <c r="T190" s="115"/>
      <c r="U190" s="111"/>
      <c r="V190" s="111"/>
      <c r="W190" s="111"/>
      <c r="X190" s="111"/>
      <c r="Y190" s="111"/>
      <c r="Z190" s="111"/>
      <c r="AA190" s="111"/>
      <c r="AB190" s="116"/>
      <c r="AT190" s="117" t="s">
        <v>118</v>
      </c>
      <c r="AU190" s="117" t="s">
        <v>44</v>
      </c>
      <c r="AV190" s="7" t="s">
        <v>44</v>
      </c>
      <c r="AW190" s="7" t="s">
        <v>19</v>
      </c>
      <c r="AX190" s="7" t="s">
        <v>41</v>
      </c>
      <c r="AY190" s="117" t="s">
        <v>110</v>
      </c>
    </row>
    <row r="191" spans="2:65" s="9" customFormat="1" ht="16.5" customHeight="1" x14ac:dyDescent="0.3">
      <c r="B191" s="126"/>
      <c r="C191" s="127"/>
      <c r="D191" s="127"/>
      <c r="E191" s="128" t="s">
        <v>1</v>
      </c>
      <c r="F191" s="181" t="s">
        <v>126</v>
      </c>
      <c r="G191" s="182"/>
      <c r="H191" s="182"/>
      <c r="I191" s="182"/>
      <c r="J191" s="127"/>
      <c r="K191" s="129">
        <v>13</v>
      </c>
      <c r="L191" s="127"/>
      <c r="M191" s="127"/>
      <c r="N191" s="127"/>
      <c r="O191" s="127"/>
      <c r="P191" s="127"/>
      <c r="Q191" s="127"/>
      <c r="R191" s="130"/>
      <c r="T191" s="131"/>
      <c r="U191" s="127"/>
      <c r="V191" s="127"/>
      <c r="W191" s="127"/>
      <c r="X191" s="127"/>
      <c r="Y191" s="127"/>
      <c r="Z191" s="127"/>
      <c r="AA191" s="127"/>
      <c r="AB191" s="132"/>
      <c r="AT191" s="133" t="s">
        <v>118</v>
      </c>
      <c r="AU191" s="133" t="s">
        <v>44</v>
      </c>
      <c r="AV191" s="9" t="s">
        <v>115</v>
      </c>
      <c r="AW191" s="9" t="s">
        <v>19</v>
      </c>
      <c r="AX191" s="9" t="s">
        <v>42</v>
      </c>
      <c r="AY191" s="133" t="s">
        <v>110</v>
      </c>
    </row>
    <row r="192" spans="2:65" s="1" customFormat="1" ht="25.5" customHeight="1" x14ac:dyDescent="0.3">
      <c r="B192" s="93"/>
      <c r="C192" s="94" t="s">
        <v>67</v>
      </c>
      <c r="D192" s="94" t="s">
        <v>111</v>
      </c>
      <c r="E192" s="95" t="s">
        <v>220</v>
      </c>
      <c r="F192" s="171" t="s">
        <v>221</v>
      </c>
      <c r="G192" s="171"/>
      <c r="H192" s="171"/>
      <c r="I192" s="171"/>
      <c r="J192" s="96" t="s">
        <v>203</v>
      </c>
      <c r="K192" s="97">
        <v>13</v>
      </c>
      <c r="L192" s="172"/>
      <c r="M192" s="172"/>
      <c r="N192" s="172">
        <f>ROUND(L192*K192,2)</f>
        <v>0</v>
      </c>
      <c r="O192" s="172"/>
      <c r="P192" s="172"/>
      <c r="Q192" s="172"/>
      <c r="R192" s="98"/>
      <c r="T192" s="99" t="s">
        <v>1</v>
      </c>
      <c r="U192" s="31" t="s">
        <v>24</v>
      </c>
      <c r="V192" s="100">
        <v>5.8999999999999997E-2</v>
      </c>
      <c r="W192" s="100">
        <f>V192*K192</f>
        <v>0.7669999999999999</v>
      </c>
      <c r="X192" s="100">
        <v>0</v>
      </c>
      <c r="Y192" s="100">
        <f>X192*K192</f>
        <v>0</v>
      </c>
      <c r="Z192" s="100">
        <v>0</v>
      </c>
      <c r="AA192" s="100">
        <f>Z192*K192</f>
        <v>0</v>
      </c>
      <c r="AB192" s="101" t="s">
        <v>1</v>
      </c>
      <c r="AR192" s="15" t="s">
        <v>187</v>
      </c>
      <c r="AT192" s="15" t="s">
        <v>111</v>
      </c>
      <c r="AU192" s="15" t="s">
        <v>44</v>
      </c>
      <c r="AY192" s="15" t="s">
        <v>110</v>
      </c>
      <c r="BE192" s="102">
        <f>IF(U192="základní",N192,0)</f>
        <v>0</v>
      </c>
      <c r="BF192" s="102">
        <f>IF(U192="snížená",N192,0)</f>
        <v>0</v>
      </c>
      <c r="BG192" s="102">
        <f>IF(U192="zákl. přenesená",N192,0)</f>
        <v>0</v>
      </c>
      <c r="BH192" s="102">
        <f>IF(U192="sníž. přenesená",N192,0)</f>
        <v>0</v>
      </c>
      <c r="BI192" s="102">
        <f>IF(U192="nulová",N192,0)</f>
        <v>0</v>
      </c>
      <c r="BJ192" s="15" t="s">
        <v>42</v>
      </c>
      <c r="BK192" s="102">
        <f>ROUND(L192*K192,2)</f>
        <v>0</v>
      </c>
      <c r="BL192" s="15" t="s">
        <v>187</v>
      </c>
      <c r="BM192" s="15" t="s">
        <v>222</v>
      </c>
    </row>
    <row r="193" spans="2:65" s="7" customFormat="1" ht="16.5" customHeight="1" x14ac:dyDescent="0.3">
      <c r="B193" s="110"/>
      <c r="C193" s="111"/>
      <c r="D193" s="111"/>
      <c r="E193" s="112" t="s">
        <v>1</v>
      </c>
      <c r="F193" s="183" t="s">
        <v>178</v>
      </c>
      <c r="G193" s="184"/>
      <c r="H193" s="184"/>
      <c r="I193" s="184"/>
      <c r="J193" s="111"/>
      <c r="K193" s="113">
        <v>13</v>
      </c>
      <c r="L193" s="111"/>
      <c r="M193" s="111"/>
      <c r="N193" s="111"/>
      <c r="O193" s="111"/>
      <c r="P193" s="111"/>
      <c r="Q193" s="111"/>
      <c r="R193" s="114"/>
      <c r="T193" s="115"/>
      <c r="U193" s="111"/>
      <c r="V193" s="111"/>
      <c r="W193" s="111"/>
      <c r="X193" s="111"/>
      <c r="Y193" s="111"/>
      <c r="Z193" s="111"/>
      <c r="AA193" s="111"/>
      <c r="AB193" s="116"/>
      <c r="AT193" s="117" t="s">
        <v>118</v>
      </c>
      <c r="AU193" s="117" t="s">
        <v>44</v>
      </c>
      <c r="AV193" s="7" t="s">
        <v>44</v>
      </c>
      <c r="AW193" s="7" t="s">
        <v>19</v>
      </c>
      <c r="AX193" s="7" t="s">
        <v>42</v>
      </c>
      <c r="AY193" s="117" t="s">
        <v>110</v>
      </c>
    </row>
    <row r="194" spans="2:65" s="1" customFormat="1" ht="25.5" customHeight="1" x14ac:dyDescent="0.3">
      <c r="B194" s="93"/>
      <c r="C194" s="94" t="s">
        <v>223</v>
      </c>
      <c r="D194" s="94" t="s">
        <v>111</v>
      </c>
      <c r="E194" s="95" t="s">
        <v>224</v>
      </c>
      <c r="F194" s="171" t="s">
        <v>225</v>
      </c>
      <c r="G194" s="171"/>
      <c r="H194" s="171"/>
      <c r="I194" s="171"/>
      <c r="J194" s="96" t="s">
        <v>157</v>
      </c>
      <c r="K194" s="97">
        <v>3.5999999999999997E-2</v>
      </c>
      <c r="L194" s="172"/>
      <c r="M194" s="172"/>
      <c r="N194" s="172">
        <f>ROUND(L194*K194,2)</f>
        <v>0</v>
      </c>
      <c r="O194" s="172"/>
      <c r="P194" s="172"/>
      <c r="Q194" s="172"/>
      <c r="R194" s="98"/>
      <c r="T194" s="99" t="s">
        <v>1</v>
      </c>
      <c r="U194" s="31" t="s">
        <v>24</v>
      </c>
      <c r="V194" s="100">
        <v>1.5229999999999999</v>
      </c>
      <c r="W194" s="100">
        <f>V194*K194</f>
        <v>5.4827999999999995E-2</v>
      </c>
      <c r="X194" s="100">
        <v>0</v>
      </c>
      <c r="Y194" s="100">
        <f>X194*K194</f>
        <v>0</v>
      </c>
      <c r="Z194" s="100">
        <v>0</v>
      </c>
      <c r="AA194" s="100">
        <f>Z194*K194</f>
        <v>0</v>
      </c>
      <c r="AB194" s="101" t="s">
        <v>1</v>
      </c>
      <c r="AR194" s="15" t="s">
        <v>187</v>
      </c>
      <c r="AT194" s="15" t="s">
        <v>111</v>
      </c>
      <c r="AU194" s="15" t="s">
        <v>44</v>
      </c>
      <c r="AY194" s="15" t="s">
        <v>110</v>
      </c>
      <c r="BE194" s="102">
        <f>IF(U194="základní",N194,0)</f>
        <v>0</v>
      </c>
      <c r="BF194" s="102">
        <f>IF(U194="snížená",N194,0)</f>
        <v>0</v>
      </c>
      <c r="BG194" s="102">
        <f>IF(U194="zákl. přenesená",N194,0)</f>
        <v>0</v>
      </c>
      <c r="BH194" s="102">
        <f>IF(U194="sníž. přenesená",N194,0)</f>
        <v>0</v>
      </c>
      <c r="BI194" s="102">
        <f>IF(U194="nulová",N194,0)</f>
        <v>0</v>
      </c>
      <c r="BJ194" s="15" t="s">
        <v>42</v>
      </c>
      <c r="BK194" s="102">
        <f>ROUND(L194*K194,2)</f>
        <v>0</v>
      </c>
      <c r="BL194" s="15" t="s">
        <v>187</v>
      </c>
      <c r="BM194" s="15" t="s">
        <v>226</v>
      </c>
    </row>
    <row r="195" spans="2:65" s="5" customFormat="1" ht="29.85" customHeight="1" x14ac:dyDescent="0.3">
      <c r="B195" s="82"/>
      <c r="C195" s="83"/>
      <c r="D195" s="92" t="s">
        <v>91</v>
      </c>
      <c r="E195" s="92"/>
      <c r="F195" s="92"/>
      <c r="G195" s="92"/>
      <c r="H195" s="92"/>
      <c r="I195" s="92"/>
      <c r="J195" s="92"/>
      <c r="K195" s="92"/>
      <c r="L195" s="92"/>
      <c r="M195" s="92"/>
      <c r="N195" s="199">
        <f>BK195</f>
        <v>0</v>
      </c>
      <c r="O195" s="200"/>
      <c r="P195" s="200"/>
      <c r="Q195" s="200"/>
      <c r="R195" s="85"/>
      <c r="T195" s="86"/>
      <c r="U195" s="83"/>
      <c r="V195" s="83"/>
      <c r="W195" s="87">
        <f>SUM(W196:W222)</f>
        <v>13.288724</v>
      </c>
      <c r="X195" s="83"/>
      <c r="Y195" s="87">
        <f>SUM(Y196:Y222)</f>
        <v>2.5671500000000007E-2</v>
      </c>
      <c r="Z195" s="83"/>
      <c r="AA195" s="87">
        <f>SUM(AA196:AA222)</f>
        <v>0</v>
      </c>
      <c r="AB195" s="88"/>
      <c r="AR195" s="89" t="s">
        <v>44</v>
      </c>
      <c r="AT195" s="90" t="s">
        <v>40</v>
      </c>
      <c r="AU195" s="90" t="s">
        <v>42</v>
      </c>
      <c r="AY195" s="89" t="s">
        <v>110</v>
      </c>
      <c r="BK195" s="91">
        <f>SUM(BK196:BK222)</f>
        <v>0</v>
      </c>
    </row>
    <row r="196" spans="2:65" s="1" customFormat="1" ht="38.25" customHeight="1" x14ac:dyDescent="0.3">
      <c r="B196" s="93"/>
      <c r="C196" s="94" t="s">
        <v>227</v>
      </c>
      <c r="D196" s="94" t="s">
        <v>111</v>
      </c>
      <c r="E196" s="95" t="s">
        <v>228</v>
      </c>
      <c r="F196" s="171" t="s">
        <v>229</v>
      </c>
      <c r="G196" s="171"/>
      <c r="H196" s="171"/>
      <c r="I196" s="171"/>
      <c r="J196" s="96" t="s">
        <v>203</v>
      </c>
      <c r="K196" s="97">
        <v>6</v>
      </c>
      <c r="L196" s="172"/>
      <c r="M196" s="172"/>
      <c r="N196" s="172">
        <f>ROUND(L196*K196,2)</f>
        <v>0</v>
      </c>
      <c r="O196" s="172"/>
      <c r="P196" s="172"/>
      <c r="Q196" s="172"/>
      <c r="R196" s="98"/>
      <c r="T196" s="99" t="s">
        <v>1</v>
      </c>
      <c r="U196" s="31" t="s">
        <v>24</v>
      </c>
      <c r="V196" s="100">
        <v>0.24099999999999999</v>
      </c>
      <c r="W196" s="100">
        <f>V196*K196</f>
        <v>1.446</v>
      </c>
      <c r="X196" s="100">
        <v>9.1E-4</v>
      </c>
      <c r="Y196" s="100">
        <f>X196*K196</f>
        <v>5.4599999999999996E-3</v>
      </c>
      <c r="Z196" s="100">
        <v>0</v>
      </c>
      <c r="AA196" s="100">
        <f>Z196*K196</f>
        <v>0</v>
      </c>
      <c r="AB196" s="101" t="s">
        <v>1</v>
      </c>
      <c r="AR196" s="15" t="s">
        <v>187</v>
      </c>
      <c r="AT196" s="15" t="s">
        <v>111</v>
      </c>
      <c r="AU196" s="15" t="s">
        <v>44</v>
      </c>
      <c r="AY196" s="15" t="s">
        <v>110</v>
      </c>
      <c r="BE196" s="102">
        <f>IF(U196="základní",N196,0)</f>
        <v>0</v>
      </c>
      <c r="BF196" s="102">
        <f>IF(U196="snížená",N196,0)</f>
        <v>0</v>
      </c>
      <c r="BG196" s="102">
        <f>IF(U196="zákl. přenesená",N196,0)</f>
        <v>0</v>
      </c>
      <c r="BH196" s="102">
        <f>IF(U196="sníž. přenesená",N196,0)</f>
        <v>0</v>
      </c>
      <c r="BI196" s="102">
        <f>IF(U196="nulová",N196,0)</f>
        <v>0</v>
      </c>
      <c r="BJ196" s="15" t="s">
        <v>42</v>
      </c>
      <c r="BK196" s="102">
        <f>ROUND(L196*K196,2)</f>
        <v>0</v>
      </c>
      <c r="BL196" s="15" t="s">
        <v>187</v>
      </c>
      <c r="BM196" s="15" t="s">
        <v>230</v>
      </c>
    </row>
    <row r="197" spans="2:65" s="7" customFormat="1" ht="16.5" customHeight="1" x14ac:dyDescent="0.3">
      <c r="B197" s="110"/>
      <c r="C197" s="111"/>
      <c r="D197" s="111"/>
      <c r="E197" s="112" t="s">
        <v>1</v>
      </c>
      <c r="F197" s="183" t="s">
        <v>141</v>
      </c>
      <c r="G197" s="184"/>
      <c r="H197" s="184"/>
      <c r="I197" s="184"/>
      <c r="J197" s="111"/>
      <c r="K197" s="113">
        <v>6</v>
      </c>
      <c r="L197" s="111"/>
      <c r="M197" s="111"/>
      <c r="N197" s="111"/>
      <c r="O197" s="111"/>
      <c r="P197" s="111"/>
      <c r="Q197" s="111"/>
      <c r="R197" s="114"/>
      <c r="T197" s="115"/>
      <c r="U197" s="111"/>
      <c r="V197" s="111"/>
      <c r="W197" s="111"/>
      <c r="X197" s="111"/>
      <c r="Y197" s="111"/>
      <c r="Z197" s="111"/>
      <c r="AA197" s="111"/>
      <c r="AB197" s="116"/>
      <c r="AT197" s="117" t="s">
        <v>118</v>
      </c>
      <c r="AU197" s="117" t="s">
        <v>44</v>
      </c>
      <c r="AV197" s="7" t="s">
        <v>44</v>
      </c>
      <c r="AW197" s="7" t="s">
        <v>19</v>
      </c>
      <c r="AX197" s="7" t="s">
        <v>42</v>
      </c>
      <c r="AY197" s="117" t="s">
        <v>110</v>
      </c>
    </row>
    <row r="198" spans="2:65" s="1" customFormat="1" ht="38.25" customHeight="1" x14ac:dyDescent="0.3">
      <c r="B198" s="93"/>
      <c r="C198" s="94" t="s">
        <v>231</v>
      </c>
      <c r="D198" s="94" t="s">
        <v>111</v>
      </c>
      <c r="E198" s="95" t="s">
        <v>232</v>
      </c>
      <c r="F198" s="171" t="s">
        <v>233</v>
      </c>
      <c r="G198" s="171"/>
      <c r="H198" s="171"/>
      <c r="I198" s="171"/>
      <c r="J198" s="96" t="s">
        <v>203</v>
      </c>
      <c r="K198" s="97">
        <v>2</v>
      </c>
      <c r="L198" s="172"/>
      <c r="M198" s="172"/>
      <c r="N198" s="172">
        <f>ROUND(L198*K198,2)</f>
        <v>0</v>
      </c>
      <c r="O198" s="172"/>
      <c r="P198" s="172"/>
      <c r="Q198" s="172"/>
      <c r="R198" s="98"/>
      <c r="T198" s="99" t="s">
        <v>1</v>
      </c>
      <c r="U198" s="31" t="s">
        <v>24</v>
      </c>
      <c r="V198" s="100">
        <v>0.24099999999999999</v>
      </c>
      <c r="W198" s="100">
        <f>V198*K198</f>
        <v>0.48199999999999998</v>
      </c>
      <c r="X198" s="100">
        <v>1.1800000000000001E-3</v>
      </c>
      <c r="Y198" s="100">
        <f>X198*K198</f>
        <v>2.3600000000000001E-3</v>
      </c>
      <c r="Z198" s="100">
        <v>0</v>
      </c>
      <c r="AA198" s="100">
        <f>Z198*K198</f>
        <v>0</v>
      </c>
      <c r="AB198" s="101" t="s">
        <v>1</v>
      </c>
      <c r="AR198" s="15" t="s">
        <v>187</v>
      </c>
      <c r="AT198" s="15" t="s">
        <v>111</v>
      </c>
      <c r="AU198" s="15" t="s">
        <v>44</v>
      </c>
      <c r="AY198" s="15" t="s">
        <v>110</v>
      </c>
      <c r="BE198" s="102">
        <f>IF(U198="základní",N198,0)</f>
        <v>0</v>
      </c>
      <c r="BF198" s="102">
        <f>IF(U198="snížená",N198,0)</f>
        <v>0</v>
      </c>
      <c r="BG198" s="102">
        <f>IF(U198="zákl. přenesená",N198,0)</f>
        <v>0</v>
      </c>
      <c r="BH198" s="102">
        <f>IF(U198="sníž. přenesená",N198,0)</f>
        <v>0</v>
      </c>
      <c r="BI198" s="102">
        <f>IF(U198="nulová",N198,0)</f>
        <v>0</v>
      </c>
      <c r="BJ198" s="15" t="s">
        <v>42</v>
      </c>
      <c r="BK198" s="102">
        <f>ROUND(L198*K198,2)</f>
        <v>0</v>
      </c>
      <c r="BL198" s="15" t="s">
        <v>187</v>
      </c>
      <c r="BM198" s="15" t="s">
        <v>234</v>
      </c>
    </row>
    <row r="199" spans="2:65" s="7" customFormat="1" ht="16.5" customHeight="1" x14ac:dyDescent="0.3">
      <c r="B199" s="110"/>
      <c r="C199" s="111"/>
      <c r="D199" s="111"/>
      <c r="E199" s="112" t="s">
        <v>1</v>
      </c>
      <c r="F199" s="183" t="s">
        <v>44</v>
      </c>
      <c r="G199" s="184"/>
      <c r="H199" s="184"/>
      <c r="I199" s="184"/>
      <c r="J199" s="111"/>
      <c r="K199" s="113">
        <v>2</v>
      </c>
      <c r="L199" s="111"/>
      <c r="M199" s="111"/>
      <c r="N199" s="111"/>
      <c r="O199" s="111"/>
      <c r="P199" s="111"/>
      <c r="Q199" s="111"/>
      <c r="R199" s="114"/>
      <c r="T199" s="115"/>
      <c r="U199" s="111"/>
      <c r="V199" s="111"/>
      <c r="W199" s="111"/>
      <c r="X199" s="111"/>
      <c r="Y199" s="111"/>
      <c r="Z199" s="111"/>
      <c r="AA199" s="111"/>
      <c r="AB199" s="116"/>
      <c r="AT199" s="117" t="s">
        <v>118</v>
      </c>
      <c r="AU199" s="117" t="s">
        <v>44</v>
      </c>
      <c r="AV199" s="7" t="s">
        <v>44</v>
      </c>
      <c r="AW199" s="7" t="s">
        <v>19</v>
      </c>
      <c r="AX199" s="7" t="s">
        <v>42</v>
      </c>
      <c r="AY199" s="117" t="s">
        <v>110</v>
      </c>
    </row>
    <row r="200" spans="2:65" s="1" customFormat="1" ht="25.5" customHeight="1" x14ac:dyDescent="0.3">
      <c r="B200" s="93"/>
      <c r="C200" s="94" t="s">
        <v>235</v>
      </c>
      <c r="D200" s="94" t="s">
        <v>111</v>
      </c>
      <c r="E200" s="95" t="s">
        <v>236</v>
      </c>
      <c r="F200" s="171" t="s">
        <v>237</v>
      </c>
      <c r="G200" s="171"/>
      <c r="H200" s="171"/>
      <c r="I200" s="171"/>
      <c r="J200" s="96" t="s">
        <v>203</v>
      </c>
      <c r="K200" s="97">
        <v>15</v>
      </c>
      <c r="L200" s="172"/>
      <c r="M200" s="172"/>
      <c r="N200" s="172">
        <f>ROUND(L200*K200,2)</f>
        <v>0</v>
      </c>
      <c r="O200" s="172"/>
      <c r="P200" s="172"/>
      <c r="Q200" s="172"/>
      <c r="R200" s="98"/>
      <c r="T200" s="99" t="s">
        <v>1</v>
      </c>
      <c r="U200" s="31" t="s">
        <v>24</v>
      </c>
      <c r="V200" s="100">
        <v>0.47</v>
      </c>
      <c r="W200" s="100">
        <f>V200*K200</f>
        <v>7.05</v>
      </c>
      <c r="X200" s="100">
        <v>5.0000000000000001E-4</v>
      </c>
      <c r="Y200" s="100">
        <f>X200*K200</f>
        <v>7.4999999999999997E-3</v>
      </c>
      <c r="Z200" s="100">
        <v>0</v>
      </c>
      <c r="AA200" s="100">
        <f>Z200*K200</f>
        <v>0</v>
      </c>
      <c r="AB200" s="101" t="s">
        <v>1</v>
      </c>
      <c r="AR200" s="15" t="s">
        <v>187</v>
      </c>
      <c r="AT200" s="15" t="s">
        <v>111</v>
      </c>
      <c r="AU200" s="15" t="s">
        <v>44</v>
      </c>
      <c r="AY200" s="15" t="s">
        <v>110</v>
      </c>
      <c r="BE200" s="102">
        <f>IF(U200="základní",N200,0)</f>
        <v>0</v>
      </c>
      <c r="BF200" s="102">
        <f>IF(U200="snížená",N200,0)</f>
        <v>0</v>
      </c>
      <c r="BG200" s="102">
        <f>IF(U200="zákl. přenesená",N200,0)</f>
        <v>0</v>
      </c>
      <c r="BH200" s="102">
        <f>IF(U200="sníž. přenesená",N200,0)</f>
        <v>0</v>
      </c>
      <c r="BI200" s="102">
        <f>IF(U200="nulová",N200,0)</f>
        <v>0</v>
      </c>
      <c r="BJ200" s="15" t="s">
        <v>42</v>
      </c>
      <c r="BK200" s="102">
        <f>ROUND(L200*K200,2)</f>
        <v>0</v>
      </c>
      <c r="BL200" s="15" t="s">
        <v>187</v>
      </c>
      <c r="BM200" s="15" t="s">
        <v>238</v>
      </c>
    </row>
    <row r="201" spans="2:65" s="6" customFormat="1" ht="16.5" customHeight="1" x14ac:dyDescent="0.3">
      <c r="B201" s="103"/>
      <c r="C201" s="104"/>
      <c r="D201" s="104"/>
      <c r="E201" s="105" t="s">
        <v>1</v>
      </c>
      <c r="F201" s="173" t="s">
        <v>239</v>
      </c>
      <c r="G201" s="174"/>
      <c r="H201" s="174"/>
      <c r="I201" s="174"/>
      <c r="J201" s="104"/>
      <c r="K201" s="105" t="s">
        <v>1</v>
      </c>
      <c r="L201" s="104"/>
      <c r="M201" s="104"/>
      <c r="N201" s="104"/>
      <c r="O201" s="104"/>
      <c r="P201" s="104"/>
      <c r="Q201" s="104"/>
      <c r="R201" s="106"/>
      <c r="T201" s="107"/>
      <c r="U201" s="104"/>
      <c r="V201" s="104"/>
      <c r="W201" s="104"/>
      <c r="X201" s="104"/>
      <c r="Y201" s="104"/>
      <c r="Z201" s="104"/>
      <c r="AA201" s="104"/>
      <c r="AB201" s="108"/>
      <c r="AT201" s="109" t="s">
        <v>118</v>
      </c>
      <c r="AU201" s="109" t="s">
        <v>44</v>
      </c>
      <c r="AV201" s="6" t="s">
        <v>42</v>
      </c>
      <c r="AW201" s="6" t="s">
        <v>19</v>
      </c>
      <c r="AX201" s="6" t="s">
        <v>41</v>
      </c>
      <c r="AY201" s="109" t="s">
        <v>110</v>
      </c>
    </row>
    <row r="202" spans="2:65" s="7" customFormat="1" ht="16.5" customHeight="1" x14ac:dyDescent="0.3">
      <c r="B202" s="110"/>
      <c r="C202" s="111"/>
      <c r="D202" s="111"/>
      <c r="E202" s="112" t="s">
        <v>1</v>
      </c>
      <c r="F202" s="175" t="s">
        <v>5</v>
      </c>
      <c r="G202" s="176"/>
      <c r="H202" s="176"/>
      <c r="I202" s="176"/>
      <c r="J202" s="111"/>
      <c r="K202" s="113">
        <v>15</v>
      </c>
      <c r="L202" s="111"/>
      <c r="M202" s="111"/>
      <c r="N202" s="111"/>
      <c r="O202" s="111"/>
      <c r="P202" s="111"/>
      <c r="Q202" s="111"/>
      <c r="R202" s="114"/>
      <c r="T202" s="115"/>
      <c r="U202" s="111"/>
      <c r="V202" s="111"/>
      <c r="W202" s="111"/>
      <c r="X202" s="111"/>
      <c r="Y202" s="111"/>
      <c r="Z202" s="111"/>
      <c r="AA202" s="111"/>
      <c r="AB202" s="116"/>
      <c r="AT202" s="117" t="s">
        <v>118</v>
      </c>
      <c r="AU202" s="117" t="s">
        <v>44</v>
      </c>
      <c r="AV202" s="7" t="s">
        <v>44</v>
      </c>
      <c r="AW202" s="7" t="s">
        <v>19</v>
      </c>
      <c r="AX202" s="7" t="s">
        <v>42</v>
      </c>
      <c r="AY202" s="117" t="s">
        <v>110</v>
      </c>
    </row>
    <row r="203" spans="2:65" s="1" customFormat="1" ht="25.5" customHeight="1" x14ac:dyDescent="0.3">
      <c r="B203" s="93"/>
      <c r="C203" s="134" t="s">
        <v>240</v>
      </c>
      <c r="D203" s="134" t="s">
        <v>154</v>
      </c>
      <c r="E203" s="135" t="s">
        <v>241</v>
      </c>
      <c r="F203" s="185" t="s">
        <v>242</v>
      </c>
      <c r="G203" s="185"/>
      <c r="H203" s="185"/>
      <c r="I203" s="185"/>
      <c r="J203" s="136" t="s">
        <v>203</v>
      </c>
      <c r="K203" s="137">
        <v>15.45</v>
      </c>
      <c r="L203" s="186"/>
      <c r="M203" s="186"/>
      <c r="N203" s="186">
        <f>ROUND(L203*K203,2)</f>
        <v>0</v>
      </c>
      <c r="O203" s="172"/>
      <c r="P203" s="172"/>
      <c r="Q203" s="172"/>
      <c r="R203" s="98"/>
      <c r="T203" s="99" t="s">
        <v>1</v>
      </c>
      <c r="U203" s="31" t="s">
        <v>24</v>
      </c>
      <c r="V203" s="100">
        <v>0</v>
      </c>
      <c r="W203" s="100">
        <f>V203*K203</f>
        <v>0</v>
      </c>
      <c r="X203" s="100">
        <v>2.7E-4</v>
      </c>
      <c r="Y203" s="100">
        <f>X203*K203</f>
        <v>4.1714999999999999E-3</v>
      </c>
      <c r="Z203" s="100">
        <v>0</v>
      </c>
      <c r="AA203" s="100">
        <f>Z203*K203</f>
        <v>0</v>
      </c>
      <c r="AB203" s="101" t="s">
        <v>1</v>
      </c>
      <c r="AR203" s="15" t="s">
        <v>209</v>
      </c>
      <c r="AT203" s="15" t="s">
        <v>154</v>
      </c>
      <c r="AU203" s="15" t="s">
        <v>44</v>
      </c>
      <c r="AY203" s="15" t="s">
        <v>110</v>
      </c>
      <c r="BE203" s="102">
        <f>IF(U203="základní",N203,0)</f>
        <v>0</v>
      </c>
      <c r="BF203" s="102">
        <f>IF(U203="snížená",N203,0)</f>
        <v>0</v>
      </c>
      <c r="BG203" s="102">
        <f>IF(U203="zákl. přenesená",N203,0)</f>
        <v>0</v>
      </c>
      <c r="BH203" s="102">
        <f>IF(U203="sníž. přenesená",N203,0)</f>
        <v>0</v>
      </c>
      <c r="BI203" s="102">
        <f>IF(U203="nulová",N203,0)</f>
        <v>0</v>
      </c>
      <c r="BJ203" s="15" t="s">
        <v>42</v>
      </c>
      <c r="BK203" s="102">
        <f>ROUND(L203*K203,2)</f>
        <v>0</v>
      </c>
      <c r="BL203" s="15" t="s">
        <v>187</v>
      </c>
      <c r="BM203" s="15" t="s">
        <v>243</v>
      </c>
    </row>
    <row r="204" spans="2:65" s="7" customFormat="1" ht="16.5" customHeight="1" x14ac:dyDescent="0.3">
      <c r="B204" s="110"/>
      <c r="C204" s="111"/>
      <c r="D204" s="111"/>
      <c r="E204" s="112" t="s">
        <v>1</v>
      </c>
      <c r="F204" s="183" t="s">
        <v>244</v>
      </c>
      <c r="G204" s="184"/>
      <c r="H204" s="184"/>
      <c r="I204" s="184"/>
      <c r="J204" s="111"/>
      <c r="K204" s="113">
        <v>15.45</v>
      </c>
      <c r="L204" s="111"/>
      <c r="M204" s="111"/>
      <c r="N204" s="111"/>
      <c r="O204" s="111"/>
      <c r="P204" s="111"/>
      <c r="Q204" s="111"/>
      <c r="R204" s="114"/>
      <c r="T204" s="115"/>
      <c r="U204" s="111"/>
      <c r="V204" s="111"/>
      <c r="W204" s="111"/>
      <c r="X204" s="111"/>
      <c r="Y204" s="111"/>
      <c r="Z204" s="111"/>
      <c r="AA204" s="111"/>
      <c r="AB204" s="116"/>
      <c r="AT204" s="117" t="s">
        <v>118</v>
      </c>
      <c r="AU204" s="117" t="s">
        <v>44</v>
      </c>
      <c r="AV204" s="7" t="s">
        <v>44</v>
      </c>
      <c r="AW204" s="7" t="s">
        <v>19</v>
      </c>
      <c r="AX204" s="7" t="s">
        <v>42</v>
      </c>
      <c r="AY204" s="117" t="s">
        <v>110</v>
      </c>
    </row>
    <row r="205" spans="2:65" s="1" customFormat="1" ht="25.5" customHeight="1" x14ac:dyDescent="0.3">
      <c r="B205" s="93"/>
      <c r="C205" s="94" t="s">
        <v>245</v>
      </c>
      <c r="D205" s="94" t="s">
        <v>111</v>
      </c>
      <c r="E205" s="95" t="s">
        <v>246</v>
      </c>
      <c r="F205" s="171" t="s">
        <v>247</v>
      </c>
      <c r="G205" s="171"/>
      <c r="H205" s="171"/>
      <c r="I205" s="171"/>
      <c r="J205" s="96" t="s">
        <v>168</v>
      </c>
      <c r="K205" s="97">
        <v>3</v>
      </c>
      <c r="L205" s="172"/>
      <c r="M205" s="172"/>
      <c r="N205" s="172">
        <f>ROUND(L205*K205,2)</f>
        <v>0</v>
      </c>
      <c r="O205" s="172"/>
      <c r="P205" s="172"/>
      <c r="Q205" s="172"/>
      <c r="R205" s="98"/>
      <c r="T205" s="99" t="s">
        <v>1</v>
      </c>
      <c r="U205" s="31" t="s">
        <v>24</v>
      </c>
      <c r="V205" s="100">
        <v>0.20699999999999999</v>
      </c>
      <c r="W205" s="100">
        <f>V205*K205</f>
        <v>0.621</v>
      </c>
      <c r="X205" s="100">
        <v>2.0000000000000002E-5</v>
      </c>
      <c r="Y205" s="100">
        <f>X205*K205</f>
        <v>6.0000000000000008E-5</v>
      </c>
      <c r="Z205" s="100">
        <v>0</v>
      </c>
      <c r="AA205" s="100">
        <f>Z205*K205</f>
        <v>0</v>
      </c>
      <c r="AB205" s="101" t="s">
        <v>1</v>
      </c>
      <c r="AR205" s="15" t="s">
        <v>187</v>
      </c>
      <c r="AT205" s="15" t="s">
        <v>111</v>
      </c>
      <c r="AU205" s="15" t="s">
        <v>44</v>
      </c>
      <c r="AY205" s="15" t="s">
        <v>110</v>
      </c>
      <c r="BE205" s="102">
        <f>IF(U205="základní",N205,0)</f>
        <v>0</v>
      </c>
      <c r="BF205" s="102">
        <f>IF(U205="snížená",N205,0)</f>
        <v>0</v>
      </c>
      <c r="BG205" s="102">
        <f>IF(U205="zákl. přenesená",N205,0)</f>
        <v>0</v>
      </c>
      <c r="BH205" s="102">
        <f>IF(U205="sníž. přenesená",N205,0)</f>
        <v>0</v>
      </c>
      <c r="BI205" s="102">
        <f>IF(U205="nulová",N205,0)</f>
        <v>0</v>
      </c>
      <c r="BJ205" s="15" t="s">
        <v>42</v>
      </c>
      <c r="BK205" s="102">
        <f>ROUND(L205*K205,2)</f>
        <v>0</v>
      </c>
      <c r="BL205" s="15" t="s">
        <v>187</v>
      </c>
      <c r="BM205" s="15" t="s">
        <v>248</v>
      </c>
    </row>
    <row r="206" spans="2:65" s="7" customFormat="1" ht="16.5" customHeight="1" x14ac:dyDescent="0.3">
      <c r="B206" s="110"/>
      <c r="C206" s="111"/>
      <c r="D206" s="111"/>
      <c r="E206" s="112" t="s">
        <v>1</v>
      </c>
      <c r="F206" s="183" t="s">
        <v>249</v>
      </c>
      <c r="G206" s="184"/>
      <c r="H206" s="184"/>
      <c r="I206" s="184"/>
      <c r="J206" s="111"/>
      <c r="K206" s="113">
        <v>3</v>
      </c>
      <c r="L206" s="111"/>
      <c r="M206" s="111"/>
      <c r="N206" s="111"/>
      <c r="O206" s="111"/>
      <c r="P206" s="111"/>
      <c r="Q206" s="111"/>
      <c r="R206" s="114"/>
      <c r="T206" s="115"/>
      <c r="U206" s="111"/>
      <c r="V206" s="111"/>
      <c r="W206" s="111"/>
      <c r="X206" s="111"/>
      <c r="Y206" s="111"/>
      <c r="Z206" s="111"/>
      <c r="AA206" s="111"/>
      <c r="AB206" s="116"/>
      <c r="AT206" s="117" t="s">
        <v>118</v>
      </c>
      <c r="AU206" s="117" t="s">
        <v>44</v>
      </c>
      <c r="AV206" s="7" t="s">
        <v>44</v>
      </c>
      <c r="AW206" s="7" t="s">
        <v>19</v>
      </c>
      <c r="AX206" s="7" t="s">
        <v>42</v>
      </c>
      <c r="AY206" s="117" t="s">
        <v>110</v>
      </c>
    </row>
    <row r="207" spans="2:65" s="1" customFormat="1" ht="25.5" customHeight="1" x14ac:dyDescent="0.3">
      <c r="B207" s="93"/>
      <c r="C207" s="134" t="s">
        <v>250</v>
      </c>
      <c r="D207" s="134" t="s">
        <v>154</v>
      </c>
      <c r="E207" s="135" t="s">
        <v>251</v>
      </c>
      <c r="F207" s="185" t="s">
        <v>252</v>
      </c>
      <c r="G207" s="185"/>
      <c r="H207" s="185"/>
      <c r="I207" s="185"/>
      <c r="J207" s="136" t="s">
        <v>168</v>
      </c>
      <c r="K207" s="137">
        <v>2</v>
      </c>
      <c r="L207" s="186"/>
      <c r="M207" s="186"/>
      <c r="N207" s="186">
        <f>ROUND(L207*K207,2)</f>
        <v>0</v>
      </c>
      <c r="O207" s="172"/>
      <c r="P207" s="172"/>
      <c r="Q207" s="172"/>
      <c r="R207" s="98"/>
      <c r="T207" s="99" t="s">
        <v>1</v>
      </c>
      <c r="U207" s="31" t="s">
        <v>24</v>
      </c>
      <c r="V207" s="100">
        <v>0</v>
      </c>
      <c r="W207" s="100">
        <f>V207*K207</f>
        <v>0</v>
      </c>
      <c r="X207" s="100">
        <v>3.2000000000000003E-4</v>
      </c>
      <c r="Y207" s="100">
        <f>X207*K207</f>
        <v>6.4000000000000005E-4</v>
      </c>
      <c r="Z207" s="100">
        <v>0</v>
      </c>
      <c r="AA207" s="100">
        <f>Z207*K207</f>
        <v>0</v>
      </c>
      <c r="AB207" s="101" t="s">
        <v>1</v>
      </c>
      <c r="AR207" s="15" t="s">
        <v>209</v>
      </c>
      <c r="AT207" s="15" t="s">
        <v>154</v>
      </c>
      <c r="AU207" s="15" t="s">
        <v>44</v>
      </c>
      <c r="AY207" s="15" t="s">
        <v>110</v>
      </c>
      <c r="BE207" s="102">
        <f>IF(U207="základní",N207,0)</f>
        <v>0</v>
      </c>
      <c r="BF207" s="102">
        <f>IF(U207="snížená",N207,0)</f>
        <v>0</v>
      </c>
      <c r="BG207" s="102">
        <f>IF(U207="zákl. přenesená",N207,0)</f>
        <v>0</v>
      </c>
      <c r="BH207" s="102">
        <f>IF(U207="sníž. přenesená",N207,0)</f>
        <v>0</v>
      </c>
      <c r="BI207" s="102">
        <f>IF(U207="nulová",N207,0)</f>
        <v>0</v>
      </c>
      <c r="BJ207" s="15" t="s">
        <v>42</v>
      </c>
      <c r="BK207" s="102">
        <f>ROUND(L207*K207,2)</f>
        <v>0</v>
      </c>
      <c r="BL207" s="15" t="s">
        <v>187</v>
      </c>
      <c r="BM207" s="15" t="s">
        <v>253</v>
      </c>
    </row>
    <row r="208" spans="2:65" s="1" customFormat="1" ht="16.5" customHeight="1" x14ac:dyDescent="0.3">
      <c r="B208" s="26"/>
      <c r="C208" s="27"/>
      <c r="D208" s="27"/>
      <c r="E208" s="27"/>
      <c r="F208" s="187" t="s">
        <v>254</v>
      </c>
      <c r="G208" s="188"/>
      <c r="H208" s="188"/>
      <c r="I208" s="188"/>
      <c r="J208" s="27"/>
      <c r="K208" s="27"/>
      <c r="L208" s="27"/>
      <c r="M208" s="27"/>
      <c r="N208" s="27"/>
      <c r="O208" s="27"/>
      <c r="P208" s="27"/>
      <c r="Q208" s="27"/>
      <c r="R208" s="28"/>
      <c r="T208" s="138"/>
      <c r="U208" s="27"/>
      <c r="V208" s="27"/>
      <c r="W208" s="27"/>
      <c r="X208" s="27"/>
      <c r="Y208" s="27"/>
      <c r="Z208" s="27"/>
      <c r="AA208" s="27"/>
      <c r="AB208" s="48"/>
      <c r="AT208" s="15" t="s">
        <v>255</v>
      </c>
      <c r="AU208" s="15" t="s">
        <v>44</v>
      </c>
    </row>
    <row r="209" spans="2:65" s="7" customFormat="1" ht="16.5" customHeight="1" x14ac:dyDescent="0.3">
      <c r="B209" s="110"/>
      <c r="C209" s="111"/>
      <c r="D209" s="111"/>
      <c r="E209" s="112" t="s">
        <v>1</v>
      </c>
      <c r="F209" s="175" t="s">
        <v>44</v>
      </c>
      <c r="G209" s="176"/>
      <c r="H209" s="176"/>
      <c r="I209" s="176"/>
      <c r="J209" s="111"/>
      <c r="K209" s="113">
        <v>2</v>
      </c>
      <c r="L209" s="111"/>
      <c r="M209" s="111"/>
      <c r="N209" s="111"/>
      <c r="O209" s="111"/>
      <c r="P209" s="111"/>
      <c r="Q209" s="111"/>
      <c r="R209" s="114"/>
      <c r="T209" s="115"/>
      <c r="U209" s="111"/>
      <c r="V209" s="111"/>
      <c r="W209" s="111"/>
      <c r="X209" s="111"/>
      <c r="Y209" s="111"/>
      <c r="Z209" s="111"/>
      <c r="AA209" s="111"/>
      <c r="AB209" s="116"/>
      <c r="AT209" s="117" t="s">
        <v>118</v>
      </c>
      <c r="AU209" s="117" t="s">
        <v>44</v>
      </c>
      <c r="AV209" s="7" t="s">
        <v>44</v>
      </c>
      <c r="AW209" s="7" t="s">
        <v>19</v>
      </c>
      <c r="AX209" s="7" t="s">
        <v>42</v>
      </c>
      <c r="AY209" s="117" t="s">
        <v>110</v>
      </c>
    </row>
    <row r="210" spans="2:65" s="1" customFormat="1" ht="25.5" customHeight="1" x14ac:dyDescent="0.3">
      <c r="B210" s="93"/>
      <c r="C210" s="134" t="s">
        <v>256</v>
      </c>
      <c r="D210" s="134" t="s">
        <v>154</v>
      </c>
      <c r="E210" s="135" t="s">
        <v>257</v>
      </c>
      <c r="F210" s="185" t="s">
        <v>258</v>
      </c>
      <c r="G210" s="185"/>
      <c r="H210" s="185"/>
      <c r="I210" s="185"/>
      <c r="J210" s="136" t="s">
        <v>168</v>
      </c>
      <c r="K210" s="137">
        <v>1</v>
      </c>
      <c r="L210" s="186"/>
      <c r="M210" s="186"/>
      <c r="N210" s="186">
        <f>ROUND(L210*K210,2)</f>
        <v>0</v>
      </c>
      <c r="O210" s="172"/>
      <c r="P210" s="172"/>
      <c r="Q210" s="172"/>
      <c r="R210" s="98"/>
      <c r="T210" s="99" t="s">
        <v>1</v>
      </c>
      <c r="U210" s="31" t="s">
        <v>24</v>
      </c>
      <c r="V210" s="100">
        <v>0</v>
      </c>
      <c r="W210" s="100">
        <f>V210*K210</f>
        <v>0</v>
      </c>
      <c r="X210" s="100">
        <v>3.8000000000000002E-4</v>
      </c>
      <c r="Y210" s="100">
        <f>X210*K210</f>
        <v>3.8000000000000002E-4</v>
      </c>
      <c r="Z210" s="100">
        <v>0</v>
      </c>
      <c r="AA210" s="100">
        <f>Z210*K210</f>
        <v>0</v>
      </c>
      <c r="AB210" s="101" t="s">
        <v>1</v>
      </c>
      <c r="AR210" s="15" t="s">
        <v>209</v>
      </c>
      <c r="AT210" s="15" t="s">
        <v>154</v>
      </c>
      <c r="AU210" s="15" t="s">
        <v>44</v>
      </c>
      <c r="AY210" s="15" t="s">
        <v>110</v>
      </c>
      <c r="BE210" s="102">
        <f>IF(U210="základní",N210,0)</f>
        <v>0</v>
      </c>
      <c r="BF210" s="102">
        <f>IF(U210="snížená",N210,0)</f>
        <v>0</v>
      </c>
      <c r="BG210" s="102">
        <f>IF(U210="zákl. přenesená",N210,0)</f>
        <v>0</v>
      </c>
      <c r="BH210" s="102">
        <f>IF(U210="sníž. přenesená",N210,0)</f>
        <v>0</v>
      </c>
      <c r="BI210" s="102">
        <f>IF(U210="nulová",N210,0)</f>
        <v>0</v>
      </c>
      <c r="BJ210" s="15" t="s">
        <v>42</v>
      </c>
      <c r="BK210" s="102">
        <f>ROUND(L210*K210,2)</f>
        <v>0</v>
      </c>
      <c r="BL210" s="15" t="s">
        <v>187</v>
      </c>
      <c r="BM210" s="15" t="s">
        <v>259</v>
      </c>
    </row>
    <row r="211" spans="2:65" s="1" customFormat="1" ht="16.5" customHeight="1" x14ac:dyDescent="0.3">
      <c r="B211" s="26"/>
      <c r="C211" s="27"/>
      <c r="D211" s="27"/>
      <c r="E211" s="27"/>
      <c r="F211" s="187" t="s">
        <v>260</v>
      </c>
      <c r="G211" s="188"/>
      <c r="H211" s="188"/>
      <c r="I211" s="188"/>
      <c r="J211" s="27"/>
      <c r="K211" s="27"/>
      <c r="L211" s="27"/>
      <c r="M211" s="27"/>
      <c r="N211" s="27"/>
      <c r="O211" s="27"/>
      <c r="P211" s="27"/>
      <c r="Q211" s="27"/>
      <c r="R211" s="28"/>
      <c r="T211" s="138"/>
      <c r="U211" s="27"/>
      <c r="V211" s="27"/>
      <c r="W211" s="27"/>
      <c r="X211" s="27"/>
      <c r="Y211" s="27"/>
      <c r="Z211" s="27"/>
      <c r="AA211" s="27"/>
      <c r="AB211" s="48"/>
      <c r="AT211" s="15" t="s">
        <v>255</v>
      </c>
      <c r="AU211" s="15" t="s">
        <v>44</v>
      </c>
    </row>
    <row r="212" spans="2:65" s="7" customFormat="1" ht="16.5" customHeight="1" x14ac:dyDescent="0.3">
      <c r="B212" s="110"/>
      <c r="C212" s="111"/>
      <c r="D212" s="111"/>
      <c r="E212" s="112" t="s">
        <v>1</v>
      </c>
      <c r="F212" s="175" t="s">
        <v>42</v>
      </c>
      <c r="G212" s="176"/>
      <c r="H212" s="176"/>
      <c r="I212" s="176"/>
      <c r="J212" s="111"/>
      <c r="K212" s="113">
        <v>1</v>
      </c>
      <c r="L212" s="111"/>
      <c r="M212" s="111"/>
      <c r="N212" s="111"/>
      <c r="O212" s="111"/>
      <c r="P212" s="111"/>
      <c r="Q212" s="111"/>
      <c r="R212" s="114"/>
      <c r="T212" s="115"/>
      <c r="U212" s="111"/>
      <c r="V212" s="111"/>
      <c r="W212" s="111"/>
      <c r="X212" s="111"/>
      <c r="Y212" s="111"/>
      <c r="Z212" s="111"/>
      <c r="AA212" s="111"/>
      <c r="AB212" s="116"/>
      <c r="AT212" s="117" t="s">
        <v>118</v>
      </c>
      <c r="AU212" s="117" t="s">
        <v>44</v>
      </c>
      <c r="AV212" s="7" t="s">
        <v>44</v>
      </c>
      <c r="AW212" s="7" t="s">
        <v>19</v>
      </c>
      <c r="AX212" s="7" t="s">
        <v>42</v>
      </c>
      <c r="AY212" s="117" t="s">
        <v>110</v>
      </c>
    </row>
    <row r="213" spans="2:65" s="1" customFormat="1" ht="25.5" customHeight="1" x14ac:dyDescent="0.3">
      <c r="B213" s="93"/>
      <c r="C213" s="94" t="s">
        <v>209</v>
      </c>
      <c r="D213" s="94" t="s">
        <v>111</v>
      </c>
      <c r="E213" s="95" t="s">
        <v>261</v>
      </c>
      <c r="F213" s="171" t="s">
        <v>262</v>
      </c>
      <c r="G213" s="171"/>
      <c r="H213" s="171"/>
      <c r="I213" s="171"/>
      <c r="J213" s="96" t="s">
        <v>168</v>
      </c>
      <c r="K213" s="97">
        <v>1</v>
      </c>
      <c r="L213" s="172"/>
      <c r="M213" s="172"/>
      <c r="N213" s="172">
        <f>ROUND(L213*K213,2)</f>
        <v>0</v>
      </c>
      <c r="O213" s="172"/>
      <c r="P213" s="172"/>
      <c r="Q213" s="172"/>
      <c r="R213" s="98"/>
      <c r="T213" s="99" t="s">
        <v>1</v>
      </c>
      <c r="U213" s="31" t="s">
        <v>24</v>
      </c>
      <c r="V213" s="100">
        <v>0.22700000000000001</v>
      </c>
      <c r="W213" s="100">
        <f>V213*K213</f>
        <v>0.22700000000000001</v>
      </c>
      <c r="X213" s="100">
        <v>2.0000000000000002E-5</v>
      </c>
      <c r="Y213" s="100">
        <f>X213*K213</f>
        <v>2.0000000000000002E-5</v>
      </c>
      <c r="Z213" s="100">
        <v>0</v>
      </c>
      <c r="AA213" s="100">
        <f>Z213*K213</f>
        <v>0</v>
      </c>
      <c r="AB213" s="101" t="s">
        <v>1</v>
      </c>
      <c r="AR213" s="15" t="s">
        <v>187</v>
      </c>
      <c r="AT213" s="15" t="s">
        <v>111</v>
      </c>
      <c r="AU213" s="15" t="s">
        <v>44</v>
      </c>
      <c r="AY213" s="15" t="s">
        <v>110</v>
      </c>
      <c r="BE213" s="102">
        <f>IF(U213="základní",N213,0)</f>
        <v>0</v>
      </c>
      <c r="BF213" s="102">
        <f>IF(U213="snížená",N213,0)</f>
        <v>0</v>
      </c>
      <c r="BG213" s="102">
        <f>IF(U213="zákl. přenesená",N213,0)</f>
        <v>0</v>
      </c>
      <c r="BH213" s="102">
        <f>IF(U213="sníž. přenesená",N213,0)</f>
        <v>0</v>
      </c>
      <c r="BI213" s="102">
        <f>IF(U213="nulová",N213,0)</f>
        <v>0</v>
      </c>
      <c r="BJ213" s="15" t="s">
        <v>42</v>
      </c>
      <c r="BK213" s="102">
        <f>ROUND(L213*K213,2)</f>
        <v>0</v>
      </c>
      <c r="BL213" s="15" t="s">
        <v>187</v>
      </c>
      <c r="BM213" s="15" t="s">
        <v>263</v>
      </c>
    </row>
    <row r="214" spans="2:65" s="7" customFormat="1" ht="16.5" customHeight="1" x14ac:dyDescent="0.3">
      <c r="B214" s="110"/>
      <c r="C214" s="111"/>
      <c r="D214" s="111"/>
      <c r="E214" s="112" t="s">
        <v>1</v>
      </c>
      <c r="F214" s="183" t="s">
        <v>42</v>
      </c>
      <c r="G214" s="184"/>
      <c r="H214" s="184"/>
      <c r="I214" s="184"/>
      <c r="J214" s="111"/>
      <c r="K214" s="113">
        <v>1</v>
      </c>
      <c r="L214" s="111"/>
      <c r="M214" s="111"/>
      <c r="N214" s="111"/>
      <c r="O214" s="111"/>
      <c r="P214" s="111"/>
      <c r="Q214" s="111"/>
      <c r="R214" s="114"/>
      <c r="T214" s="115"/>
      <c r="U214" s="111"/>
      <c r="V214" s="111"/>
      <c r="W214" s="111"/>
      <c r="X214" s="111"/>
      <c r="Y214" s="111"/>
      <c r="Z214" s="111"/>
      <c r="AA214" s="111"/>
      <c r="AB214" s="116"/>
      <c r="AT214" s="117" t="s">
        <v>118</v>
      </c>
      <c r="AU214" s="117" t="s">
        <v>44</v>
      </c>
      <c r="AV214" s="7" t="s">
        <v>44</v>
      </c>
      <c r="AW214" s="7" t="s">
        <v>19</v>
      </c>
      <c r="AX214" s="7" t="s">
        <v>42</v>
      </c>
      <c r="AY214" s="117" t="s">
        <v>110</v>
      </c>
    </row>
    <row r="215" spans="2:65" s="1" customFormat="1" ht="25.5" customHeight="1" x14ac:dyDescent="0.3">
      <c r="B215" s="93"/>
      <c r="C215" s="134" t="s">
        <v>264</v>
      </c>
      <c r="D215" s="134" t="s">
        <v>154</v>
      </c>
      <c r="E215" s="135" t="s">
        <v>265</v>
      </c>
      <c r="F215" s="185" t="s">
        <v>266</v>
      </c>
      <c r="G215" s="185"/>
      <c r="H215" s="185"/>
      <c r="I215" s="185"/>
      <c r="J215" s="136" t="s">
        <v>168</v>
      </c>
      <c r="K215" s="137">
        <v>1</v>
      </c>
      <c r="L215" s="186"/>
      <c r="M215" s="186"/>
      <c r="N215" s="186">
        <f>ROUND(L215*K215,2)</f>
        <v>0</v>
      </c>
      <c r="O215" s="172"/>
      <c r="P215" s="172"/>
      <c r="Q215" s="172"/>
      <c r="R215" s="98"/>
      <c r="T215" s="99" t="s">
        <v>1</v>
      </c>
      <c r="U215" s="31" t="s">
        <v>24</v>
      </c>
      <c r="V215" s="100">
        <v>0</v>
      </c>
      <c r="W215" s="100">
        <f>V215*K215</f>
        <v>0</v>
      </c>
      <c r="X215" s="100">
        <v>4.8000000000000001E-4</v>
      </c>
      <c r="Y215" s="100">
        <f>X215*K215</f>
        <v>4.8000000000000001E-4</v>
      </c>
      <c r="Z215" s="100">
        <v>0</v>
      </c>
      <c r="AA215" s="100">
        <f>Z215*K215</f>
        <v>0</v>
      </c>
      <c r="AB215" s="101" t="s">
        <v>1</v>
      </c>
      <c r="AR215" s="15" t="s">
        <v>209</v>
      </c>
      <c r="AT215" s="15" t="s">
        <v>154</v>
      </c>
      <c r="AU215" s="15" t="s">
        <v>44</v>
      </c>
      <c r="AY215" s="15" t="s">
        <v>110</v>
      </c>
      <c r="BE215" s="102">
        <f>IF(U215="základní",N215,0)</f>
        <v>0</v>
      </c>
      <c r="BF215" s="102">
        <f>IF(U215="snížená",N215,0)</f>
        <v>0</v>
      </c>
      <c r="BG215" s="102">
        <f>IF(U215="zákl. přenesená",N215,0)</f>
        <v>0</v>
      </c>
      <c r="BH215" s="102">
        <f>IF(U215="sníž. přenesená",N215,0)</f>
        <v>0</v>
      </c>
      <c r="BI215" s="102">
        <f>IF(U215="nulová",N215,0)</f>
        <v>0</v>
      </c>
      <c r="BJ215" s="15" t="s">
        <v>42</v>
      </c>
      <c r="BK215" s="102">
        <f>ROUND(L215*K215,2)</f>
        <v>0</v>
      </c>
      <c r="BL215" s="15" t="s">
        <v>187</v>
      </c>
      <c r="BM215" s="15" t="s">
        <v>267</v>
      </c>
    </row>
    <row r="216" spans="2:65" s="1" customFormat="1" ht="16.5" customHeight="1" x14ac:dyDescent="0.3">
      <c r="B216" s="26"/>
      <c r="C216" s="27"/>
      <c r="D216" s="27"/>
      <c r="E216" s="27"/>
      <c r="F216" s="187" t="s">
        <v>268</v>
      </c>
      <c r="G216" s="188"/>
      <c r="H216" s="188"/>
      <c r="I216" s="188"/>
      <c r="J216" s="27"/>
      <c r="K216" s="27"/>
      <c r="L216" s="27"/>
      <c r="M216" s="27"/>
      <c r="N216" s="27"/>
      <c r="O216" s="27"/>
      <c r="P216" s="27"/>
      <c r="Q216" s="27"/>
      <c r="R216" s="28"/>
      <c r="T216" s="138"/>
      <c r="U216" s="27"/>
      <c r="V216" s="27"/>
      <c r="W216" s="27"/>
      <c r="X216" s="27"/>
      <c r="Y216" s="27"/>
      <c r="Z216" s="27"/>
      <c r="AA216" s="27"/>
      <c r="AB216" s="48"/>
      <c r="AT216" s="15" t="s">
        <v>255</v>
      </c>
      <c r="AU216" s="15" t="s">
        <v>44</v>
      </c>
    </row>
    <row r="217" spans="2:65" s="7" customFormat="1" ht="16.5" customHeight="1" x14ac:dyDescent="0.3">
      <c r="B217" s="110"/>
      <c r="C217" s="111"/>
      <c r="D217" s="111"/>
      <c r="E217" s="112" t="s">
        <v>1</v>
      </c>
      <c r="F217" s="175" t="s">
        <v>42</v>
      </c>
      <c r="G217" s="176"/>
      <c r="H217" s="176"/>
      <c r="I217" s="176"/>
      <c r="J217" s="111"/>
      <c r="K217" s="113">
        <v>1</v>
      </c>
      <c r="L217" s="111"/>
      <c r="M217" s="111"/>
      <c r="N217" s="111"/>
      <c r="O217" s="111"/>
      <c r="P217" s="111"/>
      <c r="Q217" s="111"/>
      <c r="R217" s="114"/>
      <c r="T217" s="115"/>
      <c r="U217" s="111"/>
      <c r="V217" s="111"/>
      <c r="W217" s="111"/>
      <c r="X217" s="111"/>
      <c r="Y217" s="111"/>
      <c r="Z217" s="111"/>
      <c r="AA217" s="111"/>
      <c r="AB217" s="116"/>
      <c r="AT217" s="117" t="s">
        <v>118</v>
      </c>
      <c r="AU217" s="117" t="s">
        <v>44</v>
      </c>
      <c r="AV217" s="7" t="s">
        <v>44</v>
      </c>
      <c r="AW217" s="7" t="s">
        <v>19</v>
      </c>
      <c r="AX217" s="7" t="s">
        <v>42</v>
      </c>
      <c r="AY217" s="117" t="s">
        <v>110</v>
      </c>
    </row>
    <row r="218" spans="2:65" s="1" customFormat="1" ht="25.5" customHeight="1" x14ac:dyDescent="0.3">
      <c r="B218" s="93"/>
      <c r="C218" s="94" t="s">
        <v>269</v>
      </c>
      <c r="D218" s="94" t="s">
        <v>111</v>
      </c>
      <c r="E218" s="95" t="s">
        <v>270</v>
      </c>
      <c r="F218" s="171" t="s">
        <v>271</v>
      </c>
      <c r="G218" s="171"/>
      <c r="H218" s="171"/>
      <c r="I218" s="171"/>
      <c r="J218" s="96" t="s">
        <v>203</v>
      </c>
      <c r="K218" s="97">
        <v>23</v>
      </c>
      <c r="L218" s="172"/>
      <c r="M218" s="172"/>
      <c r="N218" s="172">
        <f>ROUND(L218*K218,2)</f>
        <v>0</v>
      </c>
      <c r="O218" s="172"/>
      <c r="P218" s="172"/>
      <c r="Q218" s="172"/>
      <c r="R218" s="98"/>
      <c r="T218" s="99" t="s">
        <v>1</v>
      </c>
      <c r="U218" s="31" t="s">
        <v>24</v>
      </c>
      <c r="V218" s="100">
        <v>6.7000000000000004E-2</v>
      </c>
      <c r="W218" s="100">
        <f>V218*K218</f>
        <v>1.5410000000000001</v>
      </c>
      <c r="X218" s="100">
        <v>1.9000000000000001E-4</v>
      </c>
      <c r="Y218" s="100">
        <f>X218*K218</f>
        <v>4.3700000000000006E-3</v>
      </c>
      <c r="Z218" s="100">
        <v>0</v>
      </c>
      <c r="AA218" s="100">
        <f>Z218*K218</f>
        <v>0</v>
      </c>
      <c r="AB218" s="101" t="s">
        <v>1</v>
      </c>
      <c r="AR218" s="15" t="s">
        <v>187</v>
      </c>
      <c r="AT218" s="15" t="s">
        <v>111</v>
      </c>
      <c r="AU218" s="15" t="s">
        <v>44</v>
      </c>
      <c r="AY218" s="15" t="s">
        <v>110</v>
      </c>
      <c r="BE218" s="102">
        <f>IF(U218="základní",N218,0)</f>
        <v>0</v>
      </c>
      <c r="BF218" s="102">
        <f>IF(U218="snížená",N218,0)</f>
        <v>0</v>
      </c>
      <c r="BG218" s="102">
        <f>IF(U218="zákl. přenesená",N218,0)</f>
        <v>0</v>
      </c>
      <c r="BH218" s="102">
        <f>IF(U218="sníž. přenesená",N218,0)</f>
        <v>0</v>
      </c>
      <c r="BI218" s="102">
        <f>IF(U218="nulová",N218,0)</f>
        <v>0</v>
      </c>
      <c r="BJ218" s="15" t="s">
        <v>42</v>
      </c>
      <c r="BK218" s="102">
        <f>ROUND(L218*K218,2)</f>
        <v>0</v>
      </c>
      <c r="BL218" s="15" t="s">
        <v>187</v>
      </c>
      <c r="BM218" s="15" t="s">
        <v>272</v>
      </c>
    </row>
    <row r="219" spans="2:65" s="7" customFormat="1" ht="16.5" customHeight="1" x14ac:dyDescent="0.3">
      <c r="B219" s="110"/>
      <c r="C219" s="111"/>
      <c r="D219" s="111"/>
      <c r="E219" s="112" t="s">
        <v>1</v>
      </c>
      <c r="F219" s="183" t="s">
        <v>273</v>
      </c>
      <c r="G219" s="184"/>
      <c r="H219" s="184"/>
      <c r="I219" s="184"/>
      <c r="J219" s="111"/>
      <c r="K219" s="113">
        <v>23</v>
      </c>
      <c r="L219" s="111"/>
      <c r="M219" s="111"/>
      <c r="N219" s="111"/>
      <c r="O219" s="111"/>
      <c r="P219" s="111"/>
      <c r="Q219" s="111"/>
      <c r="R219" s="114"/>
      <c r="T219" s="115"/>
      <c r="U219" s="111"/>
      <c r="V219" s="111"/>
      <c r="W219" s="111"/>
      <c r="X219" s="111"/>
      <c r="Y219" s="111"/>
      <c r="Z219" s="111"/>
      <c r="AA219" s="111"/>
      <c r="AB219" s="116"/>
      <c r="AT219" s="117" t="s">
        <v>118</v>
      </c>
      <c r="AU219" s="117" t="s">
        <v>44</v>
      </c>
      <c r="AV219" s="7" t="s">
        <v>44</v>
      </c>
      <c r="AW219" s="7" t="s">
        <v>19</v>
      </c>
      <c r="AX219" s="7" t="s">
        <v>41</v>
      </c>
      <c r="AY219" s="117" t="s">
        <v>110</v>
      </c>
    </row>
    <row r="220" spans="2:65" s="1" customFormat="1" ht="25.5" customHeight="1" x14ac:dyDescent="0.3">
      <c r="B220" s="93"/>
      <c r="C220" s="94" t="s">
        <v>274</v>
      </c>
      <c r="D220" s="94" t="s">
        <v>111</v>
      </c>
      <c r="E220" s="95" t="s">
        <v>275</v>
      </c>
      <c r="F220" s="171" t="s">
        <v>276</v>
      </c>
      <c r="G220" s="171"/>
      <c r="H220" s="171"/>
      <c r="I220" s="171"/>
      <c r="J220" s="96" t="s">
        <v>203</v>
      </c>
      <c r="K220" s="97">
        <v>23</v>
      </c>
      <c r="L220" s="172"/>
      <c r="M220" s="172"/>
      <c r="N220" s="172">
        <f>ROUND(L220*K220,2)</f>
        <v>0</v>
      </c>
      <c r="O220" s="172"/>
      <c r="P220" s="172"/>
      <c r="Q220" s="172"/>
      <c r="R220" s="98"/>
      <c r="T220" s="99" t="s">
        <v>1</v>
      </c>
      <c r="U220" s="31" t="s">
        <v>24</v>
      </c>
      <c r="V220" s="100">
        <v>8.2000000000000003E-2</v>
      </c>
      <c r="W220" s="100">
        <f>V220*K220</f>
        <v>1.8860000000000001</v>
      </c>
      <c r="X220" s="100">
        <v>1.0000000000000001E-5</v>
      </c>
      <c r="Y220" s="100">
        <f>X220*K220</f>
        <v>2.3000000000000001E-4</v>
      </c>
      <c r="Z220" s="100">
        <v>0</v>
      </c>
      <c r="AA220" s="100">
        <f>Z220*K220</f>
        <v>0</v>
      </c>
      <c r="AB220" s="101" t="s">
        <v>1</v>
      </c>
      <c r="AR220" s="15" t="s">
        <v>187</v>
      </c>
      <c r="AT220" s="15" t="s">
        <v>111</v>
      </c>
      <c r="AU220" s="15" t="s">
        <v>44</v>
      </c>
      <c r="AY220" s="15" t="s">
        <v>110</v>
      </c>
      <c r="BE220" s="102">
        <f>IF(U220="základní",N220,0)</f>
        <v>0</v>
      </c>
      <c r="BF220" s="102">
        <f>IF(U220="snížená",N220,0)</f>
        <v>0</v>
      </c>
      <c r="BG220" s="102">
        <f>IF(U220="zákl. přenesená",N220,0)</f>
        <v>0</v>
      </c>
      <c r="BH220" s="102">
        <f>IF(U220="sníž. přenesená",N220,0)</f>
        <v>0</v>
      </c>
      <c r="BI220" s="102">
        <f>IF(U220="nulová",N220,0)</f>
        <v>0</v>
      </c>
      <c r="BJ220" s="15" t="s">
        <v>42</v>
      </c>
      <c r="BK220" s="102">
        <f>ROUND(L220*K220,2)</f>
        <v>0</v>
      </c>
      <c r="BL220" s="15" t="s">
        <v>187</v>
      </c>
      <c r="BM220" s="15" t="s">
        <v>277</v>
      </c>
    </row>
    <row r="221" spans="2:65" s="7" customFormat="1" ht="16.5" customHeight="1" x14ac:dyDescent="0.3">
      <c r="B221" s="110"/>
      <c r="C221" s="111"/>
      <c r="D221" s="111"/>
      <c r="E221" s="112" t="s">
        <v>1</v>
      </c>
      <c r="F221" s="183" t="s">
        <v>65</v>
      </c>
      <c r="G221" s="184"/>
      <c r="H221" s="184"/>
      <c r="I221" s="184"/>
      <c r="J221" s="111"/>
      <c r="K221" s="113">
        <v>23</v>
      </c>
      <c r="L221" s="111"/>
      <c r="M221" s="111"/>
      <c r="N221" s="111"/>
      <c r="O221" s="111"/>
      <c r="P221" s="111"/>
      <c r="Q221" s="111"/>
      <c r="R221" s="114"/>
      <c r="T221" s="115"/>
      <c r="U221" s="111"/>
      <c r="V221" s="111"/>
      <c r="W221" s="111"/>
      <c r="X221" s="111"/>
      <c r="Y221" s="111"/>
      <c r="Z221" s="111"/>
      <c r="AA221" s="111"/>
      <c r="AB221" s="116"/>
      <c r="AT221" s="117" t="s">
        <v>118</v>
      </c>
      <c r="AU221" s="117" t="s">
        <v>44</v>
      </c>
      <c r="AV221" s="7" t="s">
        <v>44</v>
      </c>
      <c r="AW221" s="7" t="s">
        <v>19</v>
      </c>
      <c r="AX221" s="7" t="s">
        <v>42</v>
      </c>
      <c r="AY221" s="117" t="s">
        <v>110</v>
      </c>
    </row>
    <row r="222" spans="2:65" s="1" customFormat="1" ht="25.5" customHeight="1" x14ac:dyDescent="0.3">
      <c r="B222" s="93"/>
      <c r="C222" s="94" t="s">
        <v>278</v>
      </c>
      <c r="D222" s="94" t="s">
        <v>111</v>
      </c>
      <c r="E222" s="95" t="s">
        <v>279</v>
      </c>
      <c r="F222" s="171" t="s">
        <v>280</v>
      </c>
      <c r="G222" s="171"/>
      <c r="H222" s="171"/>
      <c r="I222" s="171"/>
      <c r="J222" s="96" t="s">
        <v>157</v>
      </c>
      <c r="K222" s="97">
        <v>2.5999999999999999E-2</v>
      </c>
      <c r="L222" s="172"/>
      <c r="M222" s="172"/>
      <c r="N222" s="172">
        <f>ROUND(L222*K222,2)</f>
        <v>0</v>
      </c>
      <c r="O222" s="172"/>
      <c r="P222" s="172"/>
      <c r="Q222" s="172"/>
      <c r="R222" s="98"/>
      <c r="T222" s="99" t="s">
        <v>1</v>
      </c>
      <c r="U222" s="31" t="s">
        <v>24</v>
      </c>
      <c r="V222" s="100">
        <v>1.3740000000000001</v>
      </c>
      <c r="W222" s="100">
        <f>V222*K222</f>
        <v>3.5723999999999999E-2</v>
      </c>
      <c r="X222" s="100">
        <v>0</v>
      </c>
      <c r="Y222" s="100">
        <f>X222*K222</f>
        <v>0</v>
      </c>
      <c r="Z222" s="100">
        <v>0</v>
      </c>
      <c r="AA222" s="100">
        <f>Z222*K222</f>
        <v>0</v>
      </c>
      <c r="AB222" s="101" t="s">
        <v>1</v>
      </c>
      <c r="AR222" s="15" t="s">
        <v>187</v>
      </c>
      <c r="AT222" s="15" t="s">
        <v>111</v>
      </c>
      <c r="AU222" s="15" t="s">
        <v>44</v>
      </c>
      <c r="AY222" s="15" t="s">
        <v>110</v>
      </c>
      <c r="BE222" s="102">
        <f>IF(U222="základní",N222,0)</f>
        <v>0</v>
      </c>
      <c r="BF222" s="102">
        <f>IF(U222="snížená",N222,0)</f>
        <v>0</v>
      </c>
      <c r="BG222" s="102">
        <f>IF(U222="zákl. přenesená",N222,0)</f>
        <v>0</v>
      </c>
      <c r="BH222" s="102">
        <f>IF(U222="sníž. přenesená",N222,0)</f>
        <v>0</v>
      </c>
      <c r="BI222" s="102">
        <f>IF(U222="nulová",N222,0)</f>
        <v>0</v>
      </c>
      <c r="BJ222" s="15" t="s">
        <v>42</v>
      </c>
      <c r="BK222" s="102">
        <f>ROUND(L222*K222,2)</f>
        <v>0</v>
      </c>
      <c r="BL222" s="15" t="s">
        <v>187</v>
      </c>
      <c r="BM222" s="15" t="s">
        <v>281</v>
      </c>
    </row>
    <row r="223" spans="2:65" s="5" customFormat="1" ht="37.35" customHeight="1" x14ac:dyDescent="0.35">
      <c r="B223" s="82"/>
      <c r="C223" s="83"/>
      <c r="D223" s="84" t="s">
        <v>92</v>
      </c>
      <c r="E223" s="84"/>
      <c r="F223" s="84"/>
      <c r="G223" s="84"/>
      <c r="H223" s="84"/>
      <c r="I223" s="84"/>
      <c r="J223" s="84"/>
      <c r="K223" s="84"/>
      <c r="L223" s="84"/>
      <c r="M223" s="84"/>
      <c r="N223" s="197">
        <f>BK223</f>
        <v>0</v>
      </c>
      <c r="O223" s="198"/>
      <c r="P223" s="198"/>
      <c r="Q223" s="198"/>
      <c r="R223" s="85"/>
      <c r="T223" s="86"/>
      <c r="U223" s="83"/>
      <c r="V223" s="83"/>
      <c r="W223" s="87">
        <f>W224</f>
        <v>0.39100000000000001</v>
      </c>
      <c r="X223" s="83"/>
      <c r="Y223" s="87">
        <f>Y224</f>
        <v>3.5700000000000006E-4</v>
      </c>
      <c r="Z223" s="83"/>
      <c r="AA223" s="87">
        <f>AA224</f>
        <v>0</v>
      </c>
      <c r="AB223" s="88"/>
      <c r="AR223" s="89" t="s">
        <v>45</v>
      </c>
      <c r="AT223" s="90" t="s">
        <v>40</v>
      </c>
      <c r="AU223" s="90" t="s">
        <v>41</v>
      </c>
      <c r="AY223" s="89" t="s">
        <v>110</v>
      </c>
      <c r="BK223" s="91">
        <f>BK224</f>
        <v>0</v>
      </c>
    </row>
    <row r="224" spans="2:65" s="5" customFormat="1" ht="19.899999999999999" customHeight="1" x14ac:dyDescent="0.3">
      <c r="B224" s="82"/>
      <c r="C224" s="83"/>
      <c r="D224" s="92" t="s">
        <v>93</v>
      </c>
      <c r="E224" s="92"/>
      <c r="F224" s="92"/>
      <c r="G224" s="92"/>
      <c r="H224" s="92"/>
      <c r="I224" s="92"/>
      <c r="J224" s="92"/>
      <c r="K224" s="92"/>
      <c r="L224" s="92"/>
      <c r="M224" s="92"/>
      <c r="N224" s="194">
        <f>BK224</f>
        <v>0</v>
      </c>
      <c r="O224" s="195"/>
      <c r="P224" s="195"/>
      <c r="Q224" s="195"/>
      <c r="R224" s="85"/>
      <c r="T224" s="86"/>
      <c r="U224" s="83"/>
      <c r="V224" s="83"/>
      <c r="W224" s="87">
        <f>SUM(W225:W228)</f>
        <v>0.39100000000000001</v>
      </c>
      <c r="X224" s="83"/>
      <c r="Y224" s="87">
        <f>SUM(Y225:Y228)</f>
        <v>3.5700000000000006E-4</v>
      </c>
      <c r="Z224" s="83"/>
      <c r="AA224" s="87">
        <f>SUM(AA225:AA228)</f>
        <v>0</v>
      </c>
      <c r="AB224" s="88"/>
      <c r="AR224" s="89" t="s">
        <v>45</v>
      </c>
      <c r="AT224" s="90" t="s">
        <v>40</v>
      </c>
      <c r="AU224" s="90" t="s">
        <v>42</v>
      </c>
      <c r="AY224" s="89" t="s">
        <v>110</v>
      </c>
      <c r="BK224" s="91">
        <f>SUM(BK225:BK228)</f>
        <v>0</v>
      </c>
    </row>
    <row r="225" spans="2:65" s="1" customFormat="1" ht="16.5" customHeight="1" x14ac:dyDescent="0.3">
      <c r="B225" s="93"/>
      <c r="C225" s="94" t="s">
        <v>282</v>
      </c>
      <c r="D225" s="94" t="s">
        <v>111</v>
      </c>
      <c r="E225" s="95" t="s">
        <v>283</v>
      </c>
      <c r="F225" s="171" t="s">
        <v>284</v>
      </c>
      <c r="G225" s="171"/>
      <c r="H225" s="171"/>
      <c r="I225" s="171"/>
      <c r="J225" s="96" t="s">
        <v>203</v>
      </c>
      <c r="K225" s="97">
        <v>17</v>
      </c>
      <c r="L225" s="172"/>
      <c r="M225" s="172"/>
      <c r="N225" s="172">
        <f>ROUND(L225*K225,2)</f>
        <v>0</v>
      </c>
      <c r="O225" s="172"/>
      <c r="P225" s="172"/>
      <c r="Q225" s="172"/>
      <c r="R225" s="98"/>
      <c r="T225" s="99" t="s">
        <v>1</v>
      </c>
      <c r="U225" s="31" t="s">
        <v>24</v>
      </c>
      <c r="V225" s="100">
        <v>2.3E-2</v>
      </c>
      <c r="W225" s="100">
        <f>V225*K225</f>
        <v>0.39100000000000001</v>
      </c>
      <c r="X225" s="100">
        <v>0</v>
      </c>
      <c r="Y225" s="100">
        <f>X225*K225</f>
        <v>0</v>
      </c>
      <c r="Z225" s="100">
        <v>0</v>
      </c>
      <c r="AA225" s="100">
        <f>Z225*K225</f>
        <v>0</v>
      </c>
      <c r="AB225" s="101" t="s">
        <v>1</v>
      </c>
      <c r="AR225" s="15" t="s">
        <v>285</v>
      </c>
      <c r="AT225" s="15" t="s">
        <v>111</v>
      </c>
      <c r="AU225" s="15" t="s">
        <v>44</v>
      </c>
      <c r="AY225" s="15" t="s">
        <v>110</v>
      </c>
      <c r="BE225" s="102">
        <f>IF(U225="základní",N225,0)</f>
        <v>0</v>
      </c>
      <c r="BF225" s="102">
        <f>IF(U225="snížená",N225,0)</f>
        <v>0</v>
      </c>
      <c r="BG225" s="102">
        <f>IF(U225="zákl. přenesená",N225,0)</f>
        <v>0</v>
      </c>
      <c r="BH225" s="102">
        <f>IF(U225="sníž. přenesená",N225,0)</f>
        <v>0</v>
      </c>
      <c r="BI225" s="102">
        <f>IF(U225="nulová",N225,0)</f>
        <v>0</v>
      </c>
      <c r="BJ225" s="15" t="s">
        <v>42</v>
      </c>
      <c r="BK225" s="102">
        <f>ROUND(L225*K225,2)</f>
        <v>0</v>
      </c>
      <c r="BL225" s="15" t="s">
        <v>285</v>
      </c>
      <c r="BM225" s="15" t="s">
        <v>286</v>
      </c>
    </row>
    <row r="226" spans="2:65" s="7" customFormat="1" ht="16.5" customHeight="1" x14ac:dyDescent="0.3">
      <c r="B226" s="110"/>
      <c r="C226" s="111"/>
      <c r="D226" s="111"/>
      <c r="E226" s="112" t="s">
        <v>1</v>
      </c>
      <c r="F226" s="183" t="s">
        <v>287</v>
      </c>
      <c r="G226" s="184"/>
      <c r="H226" s="184"/>
      <c r="I226" s="184"/>
      <c r="J226" s="111"/>
      <c r="K226" s="113">
        <v>17</v>
      </c>
      <c r="L226" s="111"/>
      <c r="M226" s="111"/>
      <c r="N226" s="111"/>
      <c r="O226" s="111"/>
      <c r="P226" s="111"/>
      <c r="Q226" s="111"/>
      <c r="R226" s="114"/>
      <c r="T226" s="115"/>
      <c r="U226" s="111"/>
      <c r="V226" s="111"/>
      <c r="W226" s="111"/>
      <c r="X226" s="111"/>
      <c r="Y226" s="111"/>
      <c r="Z226" s="111"/>
      <c r="AA226" s="111"/>
      <c r="AB226" s="116"/>
      <c r="AT226" s="117" t="s">
        <v>118</v>
      </c>
      <c r="AU226" s="117" t="s">
        <v>44</v>
      </c>
      <c r="AV226" s="7" t="s">
        <v>44</v>
      </c>
      <c r="AW226" s="7" t="s">
        <v>19</v>
      </c>
      <c r="AX226" s="7" t="s">
        <v>42</v>
      </c>
      <c r="AY226" s="117" t="s">
        <v>110</v>
      </c>
    </row>
    <row r="227" spans="2:65" s="1" customFormat="1" ht="16.5" customHeight="1" x14ac:dyDescent="0.3">
      <c r="B227" s="93"/>
      <c r="C227" s="134" t="s">
        <v>288</v>
      </c>
      <c r="D227" s="134" t="s">
        <v>154</v>
      </c>
      <c r="E227" s="135" t="s">
        <v>289</v>
      </c>
      <c r="F227" s="185" t="s">
        <v>290</v>
      </c>
      <c r="G227" s="185"/>
      <c r="H227" s="185"/>
      <c r="I227" s="185"/>
      <c r="J227" s="136" t="s">
        <v>203</v>
      </c>
      <c r="K227" s="137">
        <v>17.850000000000001</v>
      </c>
      <c r="L227" s="186"/>
      <c r="M227" s="186"/>
      <c r="N227" s="186">
        <f>ROUND(L227*K227,2)</f>
        <v>0</v>
      </c>
      <c r="O227" s="172"/>
      <c r="P227" s="172"/>
      <c r="Q227" s="172"/>
      <c r="R227" s="98"/>
      <c r="T227" s="99" t="s">
        <v>1</v>
      </c>
      <c r="U227" s="31" t="s">
        <v>24</v>
      </c>
      <c r="V227" s="100">
        <v>0</v>
      </c>
      <c r="W227" s="100">
        <f>V227*K227</f>
        <v>0</v>
      </c>
      <c r="X227" s="100">
        <v>2.0000000000000002E-5</v>
      </c>
      <c r="Y227" s="100">
        <f>X227*K227</f>
        <v>3.5700000000000006E-4</v>
      </c>
      <c r="Z227" s="100">
        <v>0</v>
      </c>
      <c r="AA227" s="100">
        <f>Z227*K227</f>
        <v>0</v>
      </c>
      <c r="AB227" s="101" t="s">
        <v>1</v>
      </c>
      <c r="AR227" s="15" t="s">
        <v>291</v>
      </c>
      <c r="AT227" s="15" t="s">
        <v>154</v>
      </c>
      <c r="AU227" s="15" t="s">
        <v>44</v>
      </c>
      <c r="AY227" s="15" t="s">
        <v>110</v>
      </c>
      <c r="BE227" s="102">
        <f>IF(U227="základní",N227,0)</f>
        <v>0</v>
      </c>
      <c r="BF227" s="102">
        <f>IF(U227="snížená",N227,0)</f>
        <v>0</v>
      </c>
      <c r="BG227" s="102">
        <f>IF(U227="zákl. přenesená",N227,0)</f>
        <v>0</v>
      </c>
      <c r="BH227" s="102">
        <f>IF(U227="sníž. přenesená",N227,0)</f>
        <v>0</v>
      </c>
      <c r="BI227" s="102">
        <f>IF(U227="nulová",N227,0)</f>
        <v>0</v>
      </c>
      <c r="BJ227" s="15" t="s">
        <v>42</v>
      </c>
      <c r="BK227" s="102">
        <f>ROUND(L227*K227,2)</f>
        <v>0</v>
      </c>
      <c r="BL227" s="15" t="s">
        <v>291</v>
      </c>
      <c r="BM227" s="15" t="s">
        <v>292</v>
      </c>
    </row>
    <row r="228" spans="2:65" s="7" customFormat="1" ht="16.5" customHeight="1" x14ac:dyDescent="0.3">
      <c r="B228" s="110"/>
      <c r="C228" s="111"/>
      <c r="D228" s="111"/>
      <c r="E228" s="112" t="s">
        <v>1</v>
      </c>
      <c r="F228" s="183" t="s">
        <v>293</v>
      </c>
      <c r="G228" s="184"/>
      <c r="H228" s="184"/>
      <c r="I228" s="184"/>
      <c r="J228" s="111"/>
      <c r="K228" s="113">
        <v>17.850000000000001</v>
      </c>
      <c r="L228" s="111"/>
      <c r="M228" s="111"/>
      <c r="N228" s="111"/>
      <c r="O228" s="111"/>
      <c r="P228" s="111"/>
      <c r="Q228" s="111"/>
      <c r="R228" s="114"/>
      <c r="T228" s="139"/>
      <c r="U228" s="140"/>
      <c r="V228" s="140"/>
      <c r="W228" s="140"/>
      <c r="X228" s="140"/>
      <c r="Y228" s="140"/>
      <c r="Z228" s="140"/>
      <c r="AA228" s="140"/>
      <c r="AB228" s="141"/>
      <c r="AT228" s="117" t="s">
        <v>118</v>
      </c>
      <c r="AU228" s="117" t="s">
        <v>44</v>
      </c>
      <c r="AV228" s="7" t="s">
        <v>44</v>
      </c>
      <c r="AW228" s="7" t="s">
        <v>19</v>
      </c>
      <c r="AX228" s="7" t="s">
        <v>42</v>
      </c>
      <c r="AY228" s="117" t="s">
        <v>110</v>
      </c>
    </row>
    <row r="229" spans="2:65" s="1" customFormat="1" ht="6.95" customHeight="1" x14ac:dyDescent="0.3">
      <c r="B229" s="41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3"/>
    </row>
  </sheetData>
  <mergeCells count="244">
    <mergeCell ref="H1:K1"/>
    <mergeCell ref="S2:AC2"/>
    <mergeCell ref="F228:I228"/>
    <mergeCell ref="N122:Q122"/>
    <mergeCell ref="N123:Q123"/>
    <mergeCell ref="N124:Q124"/>
    <mergeCell ref="N152:Q152"/>
    <mergeCell ref="N163:Q163"/>
    <mergeCell ref="N169:Q169"/>
    <mergeCell ref="N174:Q174"/>
    <mergeCell ref="N175:Q175"/>
    <mergeCell ref="N177:Q177"/>
    <mergeCell ref="N178:Q178"/>
    <mergeCell ref="N185:Q185"/>
    <mergeCell ref="N195:Q195"/>
    <mergeCell ref="N223:Q223"/>
    <mergeCell ref="N224:Q224"/>
    <mergeCell ref="F221:I221"/>
    <mergeCell ref="F222:I222"/>
    <mergeCell ref="L222:M222"/>
    <mergeCell ref="N222:Q222"/>
    <mergeCell ref="F225:I225"/>
    <mergeCell ref="L225:M225"/>
    <mergeCell ref="N225:Q225"/>
    <mergeCell ref="F226:I226"/>
    <mergeCell ref="F227:I227"/>
    <mergeCell ref="L227:M227"/>
    <mergeCell ref="N227:Q227"/>
    <mergeCell ref="F216:I216"/>
    <mergeCell ref="F217:I217"/>
    <mergeCell ref="F218:I218"/>
    <mergeCell ref="L218:M218"/>
    <mergeCell ref="N218:Q218"/>
    <mergeCell ref="F219:I219"/>
    <mergeCell ref="F220:I220"/>
    <mergeCell ref="L220:M220"/>
    <mergeCell ref="N220:Q220"/>
    <mergeCell ref="F211:I211"/>
    <mergeCell ref="F212:I212"/>
    <mergeCell ref="F213:I213"/>
    <mergeCell ref="L213:M213"/>
    <mergeCell ref="N213:Q213"/>
    <mergeCell ref="F214:I214"/>
    <mergeCell ref="F215:I215"/>
    <mergeCell ref="L215:M215"/>
    <mergeCell ref="N215:Q215"/>
    <mergeCell ref="F206:I206"/>
    <mergeCell ref="F207:I207"/>
    <mergeCell ref="L207:M207"/>
    <mergeCell ref="N207:Q207"/>
    <mergeCell ref="F208:I208"/>
    <mergeCell ref="F209:I209"/>
    <mergeCell ref="F210:I210"/>
    <mergeCell ref="L210:M210"/>
    <mergeCell ref="N210:Q210"/>
    <mergeCell ref="F201:I20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F200:I200"/>
    <mergeCell ref="L200:M200"/>
    <mergeCell ref="N200:Q200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F182:I182"/>
    <mergeCell ref="F183:I183"/>
    <mergeCell ref="L183:M183"/>
    <mergeCell ref="N183:Q183"/>
    <mergeCell ref="F184:I184"/>
    <mergeCell ref="F186:I186"/>
    <mergeCell ref="L186:M186"/>
    <mergeCell ref="N186:Q186"/>
    <mergeCell ref="F187:I187"/>
    <mergeCell ref="F173:I173"/>
    <mergeCell ref="F176:I176"/>
    <mergeCell ref="L176:M176"/>
    <mergeCell ref="N176:Q176"/>
    <mergeCell ref="F179:I179"/>
    <mergeCell ref="L179:M179"/>
    <mergeCell ref="N179:Q179"/>
    <mergeCell ref="F180:I180"/>
    <mergeCell ref="F181:I181"/>
    <mergeCell ref="L181:M181"/>
    <mergeCell ref="N181:Q181"/>
    <mergeCell ref="F166:I166"/>
    <mergeCell ref="F167:I167"/>
    <mergeCell ref="F168:I168"/>
    <mergeCell ref="F170:I170"/>
    <mergeCell ref="L170:M170"/>
    <mergeCell ref="N170:Q170"/>
    <mergeCell ref="F171:I171"/>
    <mergeCell ref="F172:I172"/>
    <mergeCell ref="L172:M172"/>
    <mergeCell ref="N172:Q172"/>
    <mergeCell ref="F162:I162"/>
    <mergeCell ref="F164:I164"/>
    <mergeCell ref="L164:M164"/>
    <mergeCell ref="N164:Q164"/>
    <mergeCell ref="F165:I165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51:I151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45:I145"/>
    <mergeCell ref="F146:I146"/>
    <mergeCell ref="L146:M146"/>
    <mergeCell ref="N146:Q146"/>
    <mergeCell ref="F147:I147"/>
    <mergeCell ref="F148:I148"/>
    <mergeCell ref="F149:I149"/>
    <mergeCell ref="F150:I150"/>
    <mergeCell ref="L150:M150"/>
    <mergeCell ref="N150:Q150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F139:I139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 01 - ČOV, ruční mytí v...</vt:lpstr>
      <vt:lpstr>'PS 01 - ČOV, ruční mytí v...'!Názvy_tisku</vt:lpstr>
      <vt:lpstr>'PS 01 - ČOV, ruční mytí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Pecha Tomáš</cp:lastModifiedBy>
  <dcterms:created xsi:type="dcterms:W3CDTF">2017-10-15T13:36:51Z</dcterms:created>
  <dcterms:modified xsi:type="dcterms:W3CDTF">2020-07-09T10:35:47Z</dcterms:modified>
</cp:coreProperties>
</file>